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 Jong Lelies\Prijslijst Lelies\2025\"/>
    </mc:Choice>
  </mc:AlternateContent>
  <xr:revisionPtr revIDLastSave="0" documentId="13_ncr:1_{A1A4874A-B776-436C-AF49-5DF44DF2AF47}" xr6:coauthVersionLast="47" xr6:coauthVersionMax="47" xr10:uidLastSave="{00000000-0000-0000-0000-000000000000}"/>
  <bookViews>
    <workbookView xWindow="30015" yWindow="180" windowWidth="26670" windowHeight="14730" xr2:uid="{B5C91F18-761B-4B11-AEF6-233FBB11B4F7}"/>
  </bookViews>
  <sheets>
    <sheet name="Blad1" sheetId="1" r:id="rId1"/>
  </sheets>
  <definedNames>
    <definedName name="_xlnm._FilterDatabase" localSheetId="0" hidden="1">Blad1!$A$13:$Z$106</definedName>
    <definedName name="_xlnm.Print_Titles" localSheetId="0">Blad1!$13:$13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02" i="1" l="1"/>
  <c r="N100" i="1"/>
  <c r="N93" i="1"/>
  <c r="N80" i="1"/>
  <c r="N34" i="1"/>
  <c r="N33" i="1"/>
  <c r="L15" i="1"/>
  <c r="L16" i="1"/>
  <c r="L17" i="1"/>
  <c r="L18" i="1"/>
  <c r="L22" i="1"/>
  <c r="M22" i="1"/>
  <c r="L23" i="1"/>
  <c r="M23" i="1"/>
  <c r="L24" i="1"/>
  <c r="M24" i="1"/>
  <c r="L25" i="1"/>
  <c r="M25" i="1"/>
  <c r="L26" i="1"/>
  <c r="L27" i="1"/>
  <c r="L28" i="1"/>
  <c r="L29" i="1"/>
  <c r="L30" i="1"/>
  <c r="L31" i="1"/>
  <c r="M31" i="1"/>
  <c r="L32" i="1"/>
  <c r="M32" i="1"/>
  <c r="L33" i="1"/>
  <c r="M33" i="1"/>
  <c r="L34" i="1"/>
  <c r="M34" i="1"/>
  <c r="L35" i="1"/>
  <c r="L36" i="1"/>
  <c r="L37" i="1"/>
  <c r="L39" i="1"/>
  <c r="L40" i="1"/>
  <c r="L41" i="1"/>
  <c r="L42" i="1"/>
  <c r="L44" i="1"/>
  <c r="L45" i="1"/>
  <c r="L46" i="1"/>
  <c r="L48" i="1"/>
  <c r="L49" i="1"/>
  <c r="L50" i="1"/>
  <c r="L51" i="1"/>
  <c r="M51" i="1"/>
  <c r="L52" i="1"/>
  <c r="L53" i="1"/>
  <c r="L54" i="1"/>
  <c r="L55" i="1"/>
  <c r="L56" i="1"/>
  <c r="L57" i="1"/>
  <c r="L58" i="1"/>
  <c r="L59" i="1"/>
  <c r="M59" i="1"/>
  <c r="L60" i="1"/>
  <c r="L61" i="1"/>
  <c r="L64" i="1"/>
  <c r="L66" i="1"/>
  <c r="M66" i="1"/>
  <c r="L67" i="1"/>
  <c r="L69" i="1"/>
  <c r="M69" i="1"/>
  <c r="L70" i="1"/>
  <c r="M70" i="1"/>
  <c r="L71" i="1"/>
  <c r="M71" i="1"/>
  <c r="L72" i="1"/>
  <c r="M72" i="1"/>
  <c r="L73" i="1"/>
  <c r="M73" i="1"/>
  <c r="L74" i="1"/>
  <c r="M74" i="1"/>
  <c r="L75" i="1"/>
  <c r="M75" i="1"/>
  <c r="L76" i="1"/>
  <c r="M76" i="1"/>
  <c r="L77" i="1"/>
  <c r="M77" i="1"/>
  <c r="L78" i="1"/>
  <c r="M78" i="1"/>
  <c r="L79" i="1"/>
  <c r="M79" i="1"/>
  <c r="L80" i="1"/>
  <c r="M80" i="1"/>
  <c r="L81" i="1"/>
  <c r="L82" i="1"/>
  <c r="L83" i="1"/>
  <c r="L84" i="1"/>
  <c r="L85" i="1"/>
  <c r="L86" i="1"/>
  <c r="M86" i="1"/>
  <c r="L87" i="1"/>
  <c r="L88" i="1"/>
  <c r="M88" i="1"/>
  <c r="L89" i="1"/>
  <c r="M89" i="1"/>
  <c r="L90" i="1"/>
  <c r="M90" i="1"/>
  <c r="L91" i="1"/>
  <c r="L92" i="1"/>
  <c r="L93" i="1"/>
  <c r="M93" i="1"/>
  <c r="L94" i="1"/>
  <c r="M94" i="1"/>
  <c r="L95" i="1"/>
  <c r="M95" i="1"/>
  <c r="L96" i="1"/>
  <c r="M96" i="1"/>
  <c r="L97" i="1"/>
  <c r="M97" i="1"/>
  <c r="L98" i="1"/>
  <c r="M98" i="1"/>
  <c r="L99" i="1"/>
  <c r="M99" i="1"/>
  <c r="L100" i="1"/>
  <c r="M100" i="1"/>
  <c r="L101" i="1"/>
  <c r="M101" i="1"/>
  <c r="L102" i="1"/>
  <c r="M102" i="1"/>
  <c r="L104" i="1"/>
  <c r="L105" i="1"/>
  <c r="L106" i="1"/>
  <c r="L14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5" i="1"/>
  <c r="P16" i="1"/>
  <c r="P14" i="1"/>
  <c r="K15" i="1"/>
  <c r="K16" i="1"/>
  <c r="O16" i="1" s="1"/>
  <c r="K17" i="1"/>
  <c r="K18" i="1"/>
  <c r="O18" i="1" s="1"/>
  <c r="K19" i="1"/>
  <c r="O19" i="1" s="1"/>
  <c r="K20" i="1"/>
  <c r="O20" i="1" s="1"/>
  <c r="K21" i="1"/>
  <c r="K22" i="1"/>
  <c r="O22" i="1" s="1"/>
  <c r="K23" i="1"/>
  <c r="O23" i="1" s="1"/>
  <c r="K24" i="1"/>
  <c r="K25" i="1"/>
  <c r="K26" i="1"/>
  <c r="K27" i="1"/>
  <c r="K28" i="1"/>
  <c r="O28" i="1" s="1"/>
  <c r="K29" i="1"/>
  <c r="K30" i="1"/>
  <c r="K31" i="1"/>
  <c r="K32" i="1"/>
  <c r="O32" i="1" s="1"/>
  <c r="K33" i="1"/>
  <c r="K34" i="1"/>
  <c r="O34" i="1" s="1"/>
  <c r="K35" i="1"/>
  <c r="O35" i="1" s="1"/>
  <c r="K36" i="1"/>
  <c r="K37" i="1"/>
  <c r="K38" i="1"/>
  <c r="O38" i="1" s="1"/>
  <c r="K39" i="1"/>
  <c r="O39" i="1" s="1"/>
  <c r="K40" i="1"/>
  <c r="K41" i="1"/>
  <c r="K42" i="1"/>
  <c r="K43" i="1"/>
  <c r="K44" i="1"/>
  <c r="K45" i="1"/>
  <c r="K46" i="1"/>
  <c r="K47" i="1"/>
  <c r="K48" i="1"/>
  <c r="K49" i="1"/>
  <c r="K50" i="1"/>
  <c r="O50" i="1" s="1"/>
  <c r="K51" i="1"/>
  <c r="O51" i="1" s="1"/>
  <c r="K52" i="1"/>
  <c r="K53" i="1"/>
  <c r="K54" i="1"/>
  <c r="O54" i="1" s="1"/>
  <c r="K55" i="1"/>
  <c r="O55" i="1" s="1"/>
  <c r="K56" i="1"/>
  <c r="K57" i="1"/>
  <c r="K58" i="1"/>
  <c r="K59" i="1"/>
  <c r="K60" i="1"/>
  <c r="K61" i="1"/>
  <c r="K62" i="1"/>
  <c r="K63" i="1"/>
  <c r="K64" i="1"/>
  <c r="O64" i="1" s="1"/>
  <c r="K65" i="1"/>
  <c r="K66" i="1"/>
  <c r="O66" i="1" s="1"/>
  <c r="K67" i="1"/>
  <c r="O67" i="1" s="1"/>
  <c r="K68" i="1"/>
  <c r="K69" i="1"/>
  <c r="K70" i="1"/>
  <c r="O70" i="1" s="1"/>
  <c r="K71" i="1"/>
  <c r="O71" i="1" s="1"/>
  <c r="K72" i="1"/>
  <c r="K73" i="1"/>
  <c r="K74" i="1"/>
  <c r="K75" i="1"/>
  <c r="K76" i="1"/>
  <c r="K77" i="1"/>
  <c r="K78" i="1"/>
  <c r="K79" i="1"/>
  <c r="K80" i="1"/>
  <c r="K81" i="1"/>
  <c r="O81" i="1" s="1"/>
  <c r="K82" i="1"/>
  <c r="K83" i="1"/>
  <c r="O83" i="1" s="1"/>
  <c r="K84" i="1"/>
  <c r="K85" i="1"/>
  <c r="O85" i="1" s="1"/>
  <c r="K86" i="1"/>
  <c r="K87" i="1"/>
  <c r="O87" i="1" s="1"/>
  <c r="K88" i="1"/>
  <c r="K89" i="1"/>
  <c r="O89" i="1" s="1"/>
  <c r="K90" i="1"/>
  <c r="K91" i="1"/>
  <c r="K92" i="1"/>
  <c r="K93" i="1"/>
  <c r="O93" i="1" s="1"/>
  <c r="K94" i="1"/>
  <c r="K95" i="1"/>
  <c r="K96" i="1"/>
  <c r="K97" i="1"/>
  <c r="O97" i="1" s="1"/>
  <c r="K98" i="1"/>
  <c r="K99" i="1"/>
  <c r="O99" i="1" s="1"/>
  <c r="K100" i="1"/>
  <c r="K101" i="1"/>
  <c r="O101" i="1" s="1"/>
  <c r="K102" i="1"/>
  <c r="K103" i="1"/>
  <c r="O103" i="1" s="1"/>
  <c r="K104" i="1"/>
  <c r="K105" i="1"/>
  <c r="O105" i="1" s="1"/>
  <c r="K106" i="1"/>
  <c r="K14" i="1"/>
  <c r="Q15" i="1"/>
  <c r="R15" i="1" s="1"/>
  <c r="Q16" i="1"/>
  <c r="R16" i="1" s="1"/>
  <c r="Q17" i="1"/>
  <c r="R17" i="1" s="1"/>
  <c r="Q18" i="1"/>
  <c r="R18" i="1" s="1"/>
  <c r="Q19" i="1"/>
  <c r="R19" i="1" s="1"/>
  <c r="Q20" i="1"/>
  <c r="R20" i="1" s="1"/>
  <c r="Q21" i="1"/>
  <c r="R21" i="1" s="1"/>
  <c r="Q22" i="1"/>
  <c r="R22" i="1" s="1"/>
  <c r="Q23" i="1"/>
  <c r="R23" i="1" s="1"/>
  <c r="Q24" i="1"/>
  <c r="R24" i="1" s="1"/>
  <c r="Q25" i="1"/>
  <c r="R25" i="1" s="1"/>
  <c r="Q26" i="1"/>
  <c r="R26" i="1" s="1"/>
  <c r="Q27" i="1"/>
  <c r="R27" i="1" s="1"/>
  <c r="Q28" i="1"/>
  <c r="R28" i="1" s="1"/>
  <c r="Q29" i="1"/>
  <c r="R29" i="1" s="1"/>
  <c r="Q30" i="1"/>
  <c r="R30" i="1" s="1"/>
  <c r="Q31" i="1"/>
  <c r="R31" i="1" s="1"/>
  <c r="Q32" i="1"/>
  <c r="R32" i="1" s="1"/>
  <c r="Q33" i="1"/>
  <c r="R33" i="1" s="1"/>
  <c r="Q34" i="1"/>
  <c r="R34" i="1" s="1"/>
  <c r="Q35" i="1"/>
  <c r="R35" i="1" s="1"/>
  <c r="Q36" i="1"/>
  <c r="R36" i="1" s="1"/>
  <c r="Q37" i="1"/>
  <c r="R37" i="1" s="1"/>
  <c r="Q38" i="1"/>
  <c r="R38" i="1" s="1"/>
  <c r="Q39" i="1"/>
  <c r="R39" i="1" s="1"/>
  <c r="Q40" i="1"/>
  <c r="R40" i="1" s="1"/>
  <c r="Q41" i="1"/>
  <c r="R41" i="1" s="1"/>
  <c r="Q42" i="1"/>
  <c r="R42" i="1" s="1"/>
  <c r="Q43" i="1"/>
  <c r="R43" i="1" s="1"/>
  <c r="Q44" i="1"/>
  <c r="R44" i="1" s="1"/>
  <c r="Q45" i="1"/>
  <c r="R45" i="1" s="1"/>
  <c r="Q46" i="1"/>
  <c r="R46" i="1" s="1"/>
  <c r="Q47" i="1"/>
  <c r="R47" i="1" s="1"/>
  <c r="Q48" i="1"/>
  <c r="R48" i="1" s="1"/>
  <c r="Q49" i="1"/>
  <c r="R49" i="1" s="1"/>
  <c r="Q50" i="1"/>
  <c r="R50" i="1" s="1"/>
  <c r="Q51" i="1"/>
  <c r="R51" i="1" s="1"/>
  <c r="Q52" i="1"/>
  <c r="R52" i="1" s="1"/>
  <c r="Q53" i="1"/>
  <c r="R53" i="1" s="1"/>
  <c r="Q54" i="1"/>
  <c r="R54" i="1" s="1"/>
  <c r="Q55" i="1"/>
  <c r="R55" i="1" s="1"/>
  <c r="Q56" i="1"/>
  <c r="R56" i="1" s="1"/>
  <c r="Q57" i="1"/>
  <c r="R57" i="1" s="1"/>
  <c r="Q58" i="1"/>
  <c r="R58" i="1" s="1"/>
  <c r="Q59" i="1"/>
  <c r="R59" i="1" s="1"/>
  <c r="Q60" i="1"/>
  <c r="R60" i="1" s="1"/>
  <c r="Q61" i="1"/>
  <c r="R61" i="1" s="1"/>
  <c r="Q62" i="1"/>
  <c r="R62" i="1" s="1"/>
  <c r="Q63" i="1"/>
  <c r="R63" i="1" s="1"/>
  <c r="Q64" i="1"/>
  <c r="R64" i="1" s="1"/>
  <c r="Q65" i="1"/>
  <c r="R65" i="1" s="1"/>
  <c r="Q66" i="1"/>
  <c r="R66" i="1" s="1"/>
  <c r="Q67" i="1"/>
  <c r="R67" i="1" s="1"/>
  <c r="Q68" i="1"/>
  <c r="R68" i="1" s="1"/>
  <c r="Q69" i="1"/>
  <c r="R69" i="1" s="1"/>
  <c r="Q70" i="1"/>
  <c r="R70" i="1" s="1"/>
  <c r="Q71" i="1"/>
  <c r="R71" i="1" s="1"/>
  <c r="W71" i="1" s="1"/>
  <c r="X71" i="1" s="1"/>
  <c r="Q72" i="1"/>
  <c r="R72" i="1" s="1"/>
  <c r="Q73" i="1"/>
  <c r="R73" i="1" s="1"/>
  <c r="Q74" i="1"/>
  <c r="R74" i="1" s="1"/>
  <c r="Q75" i="1"/>
  <c r="R75" i="1" s="1"/>
  <c r="Q76" i="1"/>
  <c r="R76" i="1" s="1"/>
  <c r="Q77" i="1"/>
  <c r="R77" i="1" s="1"/>
  <c r="Q78" i="1"/>
  <c r="R78" i="1" s="1"/>
  <c r="Q79" i="1"/>
  <c r="R79" i="1" s="1"/>
  <c r="Q80" i="1"/>
  <c r="R80" i="1" s="1"/>
  <c r="Q81" i="1"/>
  <c r="R81" i="1" s="1"/>
  <c r="Q82" i="1"/>
  <c r="R82" i="1" s="1"/>
  <c r="Q83" i="1"/>
  <c r="R83" i="1" s="1"/>
  <c r="Q84" i="1"/>
  <c r="R84" i="1" s="1"/>
  <c r="Q85" i="1"/>
  <c r="R85" i="1" s="1"/>
  <c r="Q86" i="1"/>
  <c r="R86" i="1" s="1"/>
  <c r="Q87" i="1"/>
  <c r="R87" i="1" s="1"/>
  <c r="Q88" i="1"/>
  <c r="R88" i="1" s="1"/>
  <c r="Q89" i="1"/>
  <c r="R89" i="1" s="1"/>
  <c r="Q90" i="1"/>
  <c r="R90" i="1" s="1"/>
  <c r="Q91" i="1"/>
  <c r="R91" i="1" s="1"/>
  <c r="Q92" i="1"/>
  <c r="R92" i="1" s="1"/>
  <c r="Q93" i="1"/>
  <c r="R93" i="1" s="1"/>
  <c r="Q94" i="1"/>
  <c r="R94" i="1" s="1"/>
  <c r="Q95" i="1"/>
  <c r="R95" i="1" s="1"/>
  <c r="Q96" i="1"/>
  <c r="R96" i="1" s="1"/>
  <c r="Q97" i="1"/>
  <c r="R97" i="1" s="1"/>
  <c r="Q98" i="1"/>
  <c r="R98" i="1" s="1"/>
  <c r="Q99" i="1"/>
  <c r="R99" i="1" s="1"/>
  <c r="Q100" i="1"/>
  <c r="R100" i="1" s="1"/>
  <c r="Q101" i="1"/>
  <c r="R101" i="1" s="1"/>
  <c r="Q102" i="1"/>
  <c r="R102" i="1" s="1"/>
  <c r="Q103" i="1"/>
  <c r="R103" i="1" s="1"/>
  <c r="Q104" i="1"/>
  <c r="R104" i="1" s="1"/>
  <c r="Q105" i="1"/>
  <c r="R105" i="1" s="1"/>
  <c r="Q106" i="1"/>
  <c r="R106" i="1" s="1"/>
  <c r="Q14" i="1"/>
  <c r="R14" i="1" s="1"/>
  <c r="I80" i="1"/>
  <c r="I93" i="1"/>
  <c r="I33" i="1"/>
  <c r="I100" i="1"/>
  <c r="I102" i="1"/>
  <c r="I34" i="1"/>
  <c r="G51" i="1"/>
  <c r="G59" i="1"/>
  <c r="G66" i="1"/>
  <c r="G22" i="1"/>
  <c r="G69" i="1"/>
  <c r="G70" i="1"/>
  <c r="G23" i="1"/>
  <c r="G71" i="1"/>
  <c r="G72" i="1"/>
  <c r="G73" i="1"/>
  <c r="G74" i="1"/>
  <c r="G75" i="1"/>
  <c r="G76" i="1"/>
  <c r="G77" i="1"/>
  <c r="G78" i="1"/>
  <c r="G24" i="1"/>
  <c r="G79" i="1"/>
  <c r="G25" i="1"/>
  <c r="G80" i="1"/>
  <c r="G86" i="1"/>
  <c r="G88" i="1"/>
  <c r="G89" i="1"/>
  <c r="G90" i="1"/>
  <c r="G31" i="1"/>
  <c r="G93" i="1"/>
  <c r="G94" i="1"/>
  <c r="G95" i="1"/>
  <c r="G96" i="1"/>
  <c r="G32" i="1"/>
  <c r="G97" i="1"/>
  <c r="G98" i="1"/>
  <c r="G99" i="1"/>
  <c r="G33" i="1"/>
  <c r="G100" i="1"/>
  <c r="G101" i="1"/>
  <c r="G102" i="1"/>
  <c r="G34" i="1"/>
  <c r="E39" i="1"/>
  <c r="E40" i="1"/>
  <c r="E41" i="1"/>
  <c r="E42" i="1"/>
  <c r="E43" i="1"/>
  <c r="E44" i="1"/>
  <c r="E45" i="1"/>
  <c r="E46" i="1"/>
  <c r="E48" i="1"/>
  <c r="E14" i="1"/>
  <c r="E49" i="1"/>
  <c r="E50" i="1"/>
  <c r="E15" i="1"/>
  <c r="E51" i="1"/>
  <c r="E16" i="1"/>
  <c r="E52" i="1"/>
  <c r="E53" i="1"/>
  <c r="E54" i="1"/>
  <c r="E55" i="1"/>
  <c r="E56" i="1"/>
  <c r="E17" i="1"/>
  <c r="E57" i="1"/>
  <c r="E58" i="1"/>
  <c r="E18" i="1"/>
  <c r="E59" i="1"/>
  <c r="E60" i="1"/>
  <c r="E61" i="1"/>
  <c r="E64" i="1"/>
  <c r="E66" i="1"/>
  <c r="E67" i="1"/>
  <c r="E22" i="1"/>
  <c r="E69" i="1"/>
  <c r="E70" i="1"/>
  <c r="E23" i="1"/>
  <c r="E71" i="1"/>
  <c r="E72" i="1"/>
  <c r="E73" i="1"/>
  <c r="E74" i="1"/>
  <c r="E75" i="1"/>
  <c r="E76" i="1"/>
  <c r="E77" i="1"/>
  <c r="E78" i="1"/>
  <c r="E24" i="1"/>
  <c r="E79" i="1"/>
  <c r="E25" i="1"/>
  <c r="E80" i="1"/>
  <c r="E26" i="1"/>
  <c r="E27" i="1"/>
  <c r="E81" i="1"/>
  <c r="E28" i="1"/>
  <c r="E82" i="1"/>
  <c r="E83" i="1"/>
  <c r="E84" i="1"/>
  <c r="E85" i="1"/>
  <c r="E29" i="1"/>
  <c r="E30" i="1"/>
  <c r="E86" i="1"/>
  <c r="E87" i="1"/>
  <c r="E88" i="1"/>
  <c r="E89" i="1"/>
  <c r="E90" i="1"/>
  <c r="E91" i="1"/>
  <c r="E31" i="1"/>
  <c r="E92" i="1"/>
  <c r="E93" i="1"/>
  <c r="E94" i="1"/>
  <c r="E95" i="1"/>
  <c r="E96" i="1"/>
  <c r="E32" i="1"/>
  <c r="E97" i="1"/>
  <c r="E98" i="1"/>
  <c r="E99" i="1"/>
  <c r="E33" i="1"/>
  <c r="E100" i="1"/>
  <c r="E101" i="1"/>
  <c r="E102" i="1"/>
  <c r="E34" i="1"/>
  <c r="E104" i="1"/>
  <c r="E35" i="1"/>
  <c r="E36" i="1"/>
  <c r="E105" i="1"/>
  <c r="E37" i="1"/>
  <c r="E106" i="1"/>
  <c r="E38" i="1"/>
  <c r="W97" i="1" l="1"/>
  <c r="X97" i="1" s="1"/>
  <c r="W51" i="1"/>
  <c r="X51" i="1" s="1"/>
  <c r="W23" i="1"/>
  <c r="X23" i="1" s="1"/>
  <c r="W89" i="1"/>
  <c r="X89" i="1" s="1"/>
  <c r="W70" i="1"/>
  <c r="X70" i="1" s="1"/>
  <c r="Y34" i="1"/>
  <c r="Z34" i="1" s="1"/>
  <c r="U89" i="1"/>
  <c r="V89" i="1" s="1"/>
  <c r="U70" i="1"/>
  <c r="V70" i="1" s="1"/>
  <c r="W66" i="1"/>
  <c r="X66" i="1" s="1"/>
  <c r="U50" i="1"/>
  <c r="V50" i="1" s="1"/>
  <c r="W22" i="1"/>
  <c r="X22" i="1" s="1"/>
  <c r="W101" i="1"/>
  <c r="X101" i="1" s="1"/>
  <c r="W99" i="1"/>
  <c r="X99" i="1" s="1"/>
  <c r="W93" i="1"/>
  <c r="X93" i="1" s="1"/>
  <c r="W34" i="1"/>
  <c r="X34" i="1" s="1"/>
  <c r="Y93" i="1"/>
  <c r="Z93" i="1" s="1"/>
  <c r="U64" i="1"/>
  <c r="V64" i="1" s="1"/>
  <c r="U32" i="1"/>
  <c r="V32" i="1" s="1"/>
  <c r="W32" i="1"/>
  <c r="X32" i="1" s="1"/>
  <c r="U28" i="1"/>
  <c r="V28" i="1" s="1"/>
  <c r="U105" i="1"/>
  <c r="V105" i="1" s="1"/>
  <c r="U39" i="1"/>
  <c r="V39" i="1" s="1"/>
  <c r="U66" i="1"/>
  <c r="V66" i="1" s="1"/>
  <c r="U54" i="1"/>
  <c r="V54" i="1" s="1"/>
  <c r="U22" i="1"/>
  <c r="V22" i="1" s="1"/>
  <c r="U101" i="1"/>
  <c r="V101" i="1" s="1"/>
  <c r="U99" i="1"/>
  <c r="V99" i="1" s="1"/>
  <c r="U97" i="1"/>
  <c r="V97" i="1" s="1"/>
  <c r="U93" i="1"/>
  <c r="V93" i="1" s="1"/>
  <c r="U85" i="1"/>
  <c r="V85" i="1" s="1"/>
  <c r="U81" i="1"/>
  <c r="V81" i="1" s="1"/>
  <c r="U71" i="1"/>
  <c r="V71" i="1" s="1"/>
  <c r="U55" i="1"/>
  <c r="V55" i="1" s="1"/>
  <c r="U34" i="1"/>
  <c r="V34" i="1" s="1"/>
  <c r="U18" i="1"/>
  <c r="V18" i="1" s="1"/>
  <c r="U87" i="1"/>
  <c r="V87" i="1" s="1"/>
  <c r="U67" i="1"/>
  <c r="V67" i="1" s="1"/>
  <c r="U51" i="1"/>
  <c r="V51" i="1" s="1"/>
  <c r="U23" i="1"/>
  <c r="V23" i="1" s="1"/>
  <c r="U83" i="1"/>
  <c r="V83" i="1" s="1"/>
  <c r="U35" i="1"/>
  <c r="V35" i="1" s="1"/>
  <c r="U16" i="1"/>
  <c r="V16" i="1" s="1"/>
  <c r="S55" i="1"/>
  <c r="T55" i="1" s="1"/>
  <c r="S23" i="1"/>
  <c r="T23" i="1" s="1"/>
  <c r="O104" i="1"/>
  <c r="O100" i="1"/>
  <c r="W100" i="1" s="1"/>
  <c r="X100" i="1" s="1"/>
  <c r="O96" i="1"/>
  <c r="W96" i="1" s="1"/>
  <c r="X96" i="1" s="1"/>
  <c r="O92" i="1"/>
  <c r="O88" i="1"/>
  <c r="S103" i="1"/>
  <c r="T103" i="1" s="1"/>
  <c r="S87" i="1"/>
  <c r="T87" i="1" s="1"/>
  <c r="S71" i="1"/>
  <c r="T71" i="1" s="1"/>
  <c r="S39" i="1"/>
  <c r="T39" i="1" s="1"/>
  <c r="O84" i="1"/>
  <c r="O80" i="1"/>
  <c r="Y80" i="1" s="1"/>
  <c r="Z80" i="1" s="1"/>
  <c r="O75" i="1"/>
  <c r="O59" i="1"/>
  <c r="O48" i="1"/>
  <c r="O43" i="1"/>
  <c r="O27" i="1"/>
  <c r="S99" i="1"/>
  <c r="T99" i="1" s="1"/>
  <c r="S83" i="1"/>
  <c r="T83" i="1" s="1"/>
  <c r="S67" i="1"/>
  <c r="T67" i="1" s="1"/>
  <c r="S51" i="1"/>
  <c r="T51" i="1" s="1"/>
  <c r="S35" i="1"/>
  <c r="T35" i="1" s="1"/>
  <c r="S64" i="1"/>
  <c r="T64" i="1" s="1"/>
  <c r="S28" i="1"/>
  <c r="T28" i="1" s="1"/>
  <c r="S16" i="1"/>
  <c r="T16" i="1" s="1"/>
  <c r="S70" i="1"/>
  <c r="T70" i="1" s="1"/>
  <c r="S66" i="1"/>
  <c r="T66" i="1" s="1"/>
  <c r="S54" i="1"/>
  <c r="S50" i="1"/>
  <c r="T50" i="1" s="1"/>
  <c r="S38" i="1"/>
  <c r="T38" i="1" s="1"/>
  <c r="S34" i="1"/>
  <c r="T34" i="1" s="1"/>
  <c r="S22" i="1"/>
  <c r="T22" i="1" s="1"/>
  <c r="S18" i="1"/>
  <c r="T18" i="1" s="1"/>
  <c r="O14" i="1"/>
  <c r="O95" i="1"/>
  <c r="O91" i="1"/>
  <c r="O79" i="1"/>
  <c r="O74" i="1"/>
  <c r="O68" i="1"/>
  <c r="O63" i="1"/>
  <c r="O58" i="1"/>
  <c r="O52" i="1"/>
  <c r="O47" i="1"/>
  <c r="O42" i="1"/>
  <c r="O36" i="1"/>
  <c r="O31" i="1"/>
  <c r="O26" i="1"/>
  <c r="O15" i="1"/>
  <c r="S19" i="1"/>
  <c r="T19" i="1" s="1"/>
  <c r="S32" i="1"/>
  <c r="T32" i="1" s="1"/>
  <c r="S20" i="1"/>
  <c r="T20" i="1" s="1"/>
  <c r="O76" i="1"/>
  <c r="W76" i="1" s="1"/>
  <c r="X76" i="1" s="1"/>
  <c r="O60" i="1"/>
  <c r="O44" i="1"/>
  <c r="S105" i="1"/>
  <c r="T105" i="1" s="1"/>
  <c r="S101" i="1"/>
  <c r="T101" i="1" s="1"/>
  <c r="S97" i="1"/>
  <c r="T97" i="1" s="1"/>
  <c r="S93" i="1"/>
  <c r="T93" i="1" s="1"/>
  <c r="S89" i="1"/>
  <c r="T89" i="1" s="1"/>
  <c r="S85" i="1"/>
  <c r="T85" i="1" s="1"/>
  <c r="S81" i="1"/>
  <c r="T81" i="1" s="1"/>
  <c r="O77" i="1"/>
  <c r="W77" i="1" s="1"/>
  <c r="X77" i="1" s="1"/>
  <c r="O73" i="1"/>
  <c r="W73" i="1" s="1"/>
  <c r="X73" i="1" s="1"/>
  <c r="O69" i="1"/>
  <c r="W69" i="1" s="1"/>
  <c r="X69" i="1" s="1"/>
  <c r="O65" i="1"/>
  <c r="O61" i="1"/>
  <c r="O57" i="1"/>
  <c r="O53" i="1"/>
  <c r="O49" i="1"/>
  <c r="O45" i="1"/>
  <c r="O41" i="1"/>
  <c r="O37" i="1"/>
  <c r="O33" i="1"/>
  <c r="O29" i="1"/>
  <c r="O25" i="1"/>
  <c r="U25" i="1" s="1"/>
  <c r="V25" i="1" s="1"/>
  <c r="O21" i="1"/>
  <c r="O17" i="1"/>
  <c r="O106" i="1"/>
  <c r="O102" i="1"/>
  <c r="S102" i="1" s="1"/>
  <c r="T102" i="1" s="1"/>
  <c r="O98" i="1"/>
  <c r="W98" i="1" s="1"/>
  <c r="X98" i="1" s="1"/>
  <c r="O94" i="1"/>
  <c r="O90" i="1"/>
  <c r="O86" i="1"/>
  <c r="W86" i="1" s="1"/>
  <c r="X86" i="1" s="1"/>
  <c r="O82" i="1"/>
  <c r="O78" i="1"/>
  <c r="O72" i="1"/>
  <c r="O62" i="1"/>
  <c r="O56" i="1"/>
  <c r="O46" i="1"/>
  <c r="O40" i="1"/>
  <c r="O30" i="1"/>
  <c r="O24" i="1"/>
  <c r="W24" i="1" s="1"/>
  <c r="X24" i="1" s="1"/>
  <c r="W25" i="1" l="1"/>
  <c r="X25" i="1" s="1"/>
  <c r="Y102" i="1"/>
  <c r="Z102" i="1" s="1"/>
  <c r="S72" i="1"/>
  <c r="T72" i="1" s="1"/>
  <c r="S106" i="1"/>
  <c r="T106" i="1" s="1"/>
  <c r="S29" i="1"/>
  <c r="T29" i="1" s="1"/>
  <c r="S61" i="1"/>
  <c r="T61" i="1" s="1"/>
  <c r="S31" i="1"/>
  <c r="T31" i="1" s="1"/>
  <c r="S74" i="1"/>
  <c r="T74" i="1" s="1"/>
  <c r="W74" i="1"/>
  <c r="X74" i="1" s="1"/>
  <c r="S94" i="1"/>
  <c r="T94" i="1" s="1"/>
  <c r="S17" i="1"/>
  <c r="T17" i="1" s="1"/>
  <c r="S33" i="1"/>
  <c r="T33" i="1" s="1"/>
  <c r="Y33" i="1"/>
  <c r="Z33" i="1" s="1"/>
  <c r="S49" i="1"/>
  <c r="T49" i="1" s="1"/>
  <c r="S60" i="1"/>
  <c r="T60" i="1" s="1"/>
  <c r="S79" i="1"/>
  <c r="T79" i="1" s="1"/>
  <c r="S27" i="1"/>
  <c r="T27" i="1" s="1"/>
  <c r="S75" i="1"/>
  <c r="T75" i="1" s="1"/>
  <c r="W31" i="1"/>
  <c r="X31" i="1" s="1"/>
  <c r="S53" i="1"/>
  <c r="T53" i="1" s="1"/>
  <c r="S76" i="1"/>
  <c r="T76" i="1" s="1"/>
  <c r="S42" i="1"/>
  <c r="T42" i="1" s="1"/>
  <c r="S91" i="1"/>
  <c r="T91" i="1" s="1"/>
  <c r="W80" i="1"/>
  <c r="X80" i="1" s="1"/>
  <c r="W102" i="1"/>
  <c r="X102" i="1" s="1"/>
  <c r="W88" i="1"/>
  <c r="X88" i="1" s="1"/>
  <c r="W33" i="1"/>
  <c r="X33" i="1" s="1"/>
  <c r="S40" i="1"/>
  <c r="T40" i="1" s="1"/>
  <c r="S90" i="1"/>
  <c r="T90" i="1" s="1"/>
  <c r="W90" i="1"/>
  <c r="X90" i="1" s="1"/>
  <c r="S45" i="1"/>
  <c r="T45" i="1" s="1"/>
  <c r="S77" i="1"/>
  <c r="T77" i="1" s="1"/>
  <c r="S14" i="1"/>
  <c r="T14" i="1" s="1"/>
  <c r="S59" i="1"/>
  <c r="T59" i="1" s="1"/>
  <c r="S78" i="1"/>
  <c r="T78" i="1" s="1"/>
  <c r="W78" i="1"/>
  <c r="X78" i="1" s="1"/>
  <c r="W75" i="1"/>
  <c r="X75" i="1" s="1"/>
  <c r="S98" i="1"/>
  <c r="T98" i="1" s="1"/>
  <c r="S37" i="1"/>
  <c r="T37" i="1" s="1"/>
  <c r="S69" i="1"/>
  <c r="T69" i="1" s="1"/>
  <c r="S15" i="1"/>
  <c r="T15" i="1" s="1"/>
  <c r="S25" i="1"/>
  <c r="T25" i="1" s="1"/>
  <c r="S41" i="1"/>
  <c r="T41" i="1" s="1"/>
  <c r="S57" i="1"/>
  <c r="T57" i="1" s="1"/>
  <c r="S73" i="1"/>
  <c r="T73" i="1" s="1"/>
  <c r="S95" i="1"/>
  <c r="T95" i="1" s="1"/>
  <c r="W72" i="1"/>
  <c r="X72" i="1" s="1"/>
  <c r="W94" i="1"/>
  <c r="X94" i="1" s="1"/>
  <c r="Y100" i="1"/>
  <c r="Z100" i="1" s="1"/>
  <c r="W95" i="1"/>
  <c r="X95" i="1" s="1"/>
  <c r="W59" i="1"/>
  <c r="X59" i="1" s="1"/>
  <c r="W79" i="1"/>
  <c r="X79" i="1" s="1"/>
  <c r="U106" i="1"/>
  <c r="V106" i="1" s="1"/>
  <c r="U45" i="1"/>
  <c r="V45" i="1" s="1"/>
  <c r="U72" i="1"/>
  <c r="V72" i="1" s="1"/>
  <c r="U31" i="1"/>
  <c r="V31" i="1" s="1"/>
  <c r="U74" i="1"/>
  <c r="V74" i="1" s="1"/>
  <c r="U61" i="1"/>
  <c r="V61" i="1" s="1"/>
  <c r="U91" i="1"/>
  <c r="V91" i="1" s="1"/>
  <c r="U37" i="1"/>
  <c r="V37" i="1" s="1"/>
  <c r="U77" i="1"/>
  <c r="V77" i="1" s="1"/>
  <c r="S46" i="1"/>
  <c r="T46" i="1" s="1"/>
  <c r="U46" i="1"/>
  <c r="V46" i="1" s="1"/>
  <c r="S24" i="1"/>
  <c r="T24" i="1" s="1"/>
  <c r="U24" i="1"/>
  <c r="V24" i="1" s="1"/>
  <c r="S56" i="1"/>
  <c r="T56" i="1" s="1"/>
  <c r="U56" i="1"/>
  <c r="V56" i="1" s="1"/>
  <c r="S82" i="1"/>
  <c r="T82" i="1" s="1"/>
  <c r="U82" i="1"/>
  <c r="V82" i="1" s="1"/>
  <c r="S63" i="1"/>
  <c r="T63" i="1" s="1"/>
  <c r="S43" i="1"/>
  <c r="T43" i="1" s="1"/>
  <c r="S80" i="1"/>
  <c r="T80" i="1" s="1"/>
  <c r="U80" i="1"/>
  <c r="V80" i="1" s="1"/>
  <c r="U53" i="1"/>
  <c r="V53" i="1" s="1"/>
  <c r="U94" i="1"/>
  <c r="V94" i="1" s="1"/>
  <c r="U42" i="1"/>
  <c r="V42" i="1" s="1"/>
  <c r="U15" i="1"/>
  <c r="V15" i="1" s="1"/>
  <c r="S30" i="1"/>
  <c r="T30" i="1" s="1"/>
  <c r="U30" i="1"/>
  <c r="V30" i="1" s="1"/>
  <c r="S62" i="1"/>
  <c r="T62" i="1" s="1"/>
  <c r="S86" i="1"/>
  <c r="T86" i="1" s="1"/>
  <c r="U86" i="1"/>
  <c r="V86" i="1" s="1"/>
  <c r="S26" i="1"/>
  <c r="T26" i="1" s="1"/>
  <c r="U26" i="1"/>
  <c r="V26" i="1" s="1"/>
  <c r="S47" i="1"/>
  <c r="T47" i="1" s="1"/>
  <c r="S68" i="1"/>
  <c r="T68" i="1" s="1"/>
  <c r="S48" i="1"/>
  <c r="T48" i="1" s="1"/>
  <c r="U48" i="1"/>
  <c r="V48" i="1" s="1"/>
  <c r="S84" i="1"/>
  <c r="T84" i="1" s="1"/>
  <c r="U84" i="1"/>
  <c r="V84" i="1" s="1"/>
  <c r="S100" i="1"/>
  <c r="T100" i="1" s="1"/>
  <c r="U100" i="1"/>
  <c r="V100" i="1" s="1"/>
  <c r="U57" i="1"/>
  <c r="V57" i="1" s="1"/>
  <c r="U78" i="1"/>
  <c r="V78" i="1" s="1"/>
  <c r="U98" i="1"/>
  <c r="V98" i="1" s="1"/>
  <c r="U29" i="1"/>
  <c r="V29" i="1" s="1"/>
  <c r="U90" i="1"/>
  <c r="V90" i="1" s="1"/>
  <c r="U41" i="1"/>
  <c r="V41" i="1" s="1"/>
  <c r="U59" i="1"/>
  <c r="V59" i="1" s="1"/>
  <c r="U49" i="1"/>
  <c r="V49" i="1" s="1"/>
  <c r="S65" i="1"/>
  <c r="T65" i="1" s="1"/>
  <c r="S36" i="1"/>
  <c r="T36" i="1" s="1"/>
  <c r="U36" i="1"/>
  <c r="V36" i="1" s="1"/>
  <c r="S58" i="1"/>
  <c r="T58" i="1" s="1"/>
  <c r="U58" i="1"/>
  <c r="V58" i="1" s="1"/>
  <c r="S92" i="1"/>
  <c r="T92" i="1" s="1"/>
  <c r="U92" i="1"/>
  <c r="V92" i="1" s="1"/>
  <c r="U75" i="1"/>
  <c r="V75" i="1" s="1"/>
  <c r="U17" i="1"/>
  <c r="V17" i="1" s="1"/>
  <c r="U79" i="1"/>
  <c r="V79" i="1" s="1"/>
  <c r="S21" i="1"/>
  <c r="T21" i="1" s="1"/>
  <c r="S96" i="1"/>
  <c r="T96" i="1" s="1"/>
  <c r="U96" i="1"/>
  <c r="V96" i="1" s="1"/>
  <c r="U33" i="1"/>
  <c r="V33" i="1" s="1"/>
  <c r="S44" i="1"/>
  <c r="T44" i="1" s="1"/>
  <c r="U44" i="1"/>
  <c r="V44" i="1" s="1"/>
  <c r="S52" i="1"/>
  <c r="T52" i="1" s="1"/>
  <c r="U52" i="1"/>
  <c r="V52" i="1" s="1"/>
  <c r="S88" i="1"/>
  <c r="T88" i="1" s="1"/>
  <c r="U88" i="1"/>
  <c r="V88" i="1" s="1"/>
  <c r="S104" i="1"/>
  <c r="T104" i="1" s="1"/>
  <c r="U104" i="1"/>
  <c r="V104" i="1" s="1"/>
  <c r="U27" i="1"/>
  <c r="V27" i="1" s="1"/>
  <c r="U40" i="1"/>
  <c r="V40" i="1" s="1"/>
  <c r="U60" i="1"/>
  <c r="V60" i="1" s="1"/>
  <c r="U102" i="1"/>
  <c r="V102" i="1" s="1"/>
  <c r="U73" i="1"/>
  <c r="V73" i="1" s="1"/>
  <c r="U95" i="1"/>
  <c r="V95" i="1" s="1"/>
  <c r="U14" i="1"/>
  <c r="V14" i="1" s="1"/>
  <c r="U69" i="1"/>
  <c r="V69" i="1" s="1"/>
  <c r="U76" i="1"/>
  <c r="V76" i="1" s="1"/>
</calcChain>
</file>

<file path=xl/sharedStrings.xml><?xml version="1.0" encoding="utf-8"?>
<sst xmlns="http://schemas.openxmlformats.org/spreadsheetml/2006/main" count="335" uniqueCount="157">
  <si>
    <t>TRESOR</t>
  </si>
  <si>
    <t>BALD EAGLE</t>
  </si>
  <si>
    <t>GOLD TWIN</t>
  </si>
  <si>
    <t>RED TWIN</t>
  </si>
  <si>
    <t>SCOUBIDOU</t>
  </si>
  <si>
    <t>ARBATAX</t>
  </si>
  <si>
    <t>BACH</t>
  </si>
  <si>
    <t>BAROLO</t>
  </si>
  <si>
    <t>BATAVUS</t>
  </si>
  <si>
    <t>CAESARS PALACE</t>
  </si>
  <si>
    <t>CAVOLINO</t>
  </si>
  <si>
    <t>DAM SQUARE</t>
  </si>
  <si>
    <t>EREMO</t>
  </si>
  <si>
    <t>ESPRIT</t>
  </si>
  <si>
    <t>EYELINER</t>
  </si>
  <si>
    <t>FORZA RED</t>
  </si>
  <si>
    <t>FOUR QUEENS</t>
  </si>
  <si>
    <t>GOLDEN PASS</t>
  </si>
  <si>
    <t>HARD ROCK</t>
  </si>
  <si>
    <t>HINAULT</t>
  </si>
  <si>
    <t>HONESTY</t>
  </si>
  <si>
    <t>INDIAN DIAMOND</t>
  </si>
  <si>
    <t>LITOUWEN</t>
  </si>
  <si>
    <t>NASHVILLE</t>
  </si>
  <si>
    <t>PARTY DIAMOND</t>
  </si>
  <si>
    <t>PAVIA</t>
  </si>
  <si>
    <t>PUMA</t>
  </si>
  <si>
    <t>RICHMOND</t>
  </si>
  <si>
    <t>RODENGO</t>
  </si>
  <si>
    <t>SCIPIONE</t>
  </si>
  <si>
    <t>SUNDERLAND</t>
  </si>
  <si>
    <t>WHITE SOUND</t>
  </si>
  <si>
    <t>VUVUZELA</t>
  </si>
  <si>
    <t>WHITE TRIUMPH (ZANLOTR)</t>
  </si>
  <si>
    <t>BACARDI</t>
  </si>
  <si>
    <t>BROOKS</t>
  </si>
  <si>
    <t>CAPE TOWN</t>
  </si>
  <si>
    <t>CHELSEA</t>
  </si>
  <si>
    <t>HAMMAM</t>
  </si>
  <si>
    <t>KAMPONG</t>
  </si>
  <si>
    <t>KREMLIN</t>
  </si>
  <si>
    <t>LAKE CAREY</t>
  </si>
  <si>
    <t>LUNGOO</t>
  </si>
  <si>
    <t>MARLON</t>
  </si>
  <si>
    <t>OUTLAW</t>
  </si>
  <si>
    <t>PHUKET</t>
  </si>
  <si>
    <t>PURPINCA</t>
  </si>
  <si>
    <t>SIBERIA</t>
  </si>
  <si>
    <t>SORBONNE</t>
  </si>
  <si>
    <t>TARRANGO</t>
  </si>
  <si>
    <t>VANCOUVER</t>
  </si>
  <si>
    <t>VANGELIS</t>
  </si>
  <si>
    <t>WHITE SPEAR</t>
  </si>
  <si>
    <t>ZORRO</t>
  </si>
  <si>
    <t>AMISTAD</t>
  </si>
  <si>
    <t>DIANTHA</t>
  </si>
  <si>
    <t>GUAPA</t>
  </si>
  <si>
    <t>KADANGO</t>
  </si>
  <si>
    <t>SABOR</t>
  </si>
  <si>
    <t>SALVO</t>
  </si>
  <si>
    <t>SNOW WORLD</t>
  </si>
  <si>
    <t>BELLVILLE</t>
  </si>
  <si>
    <t>CATINA</t>
  </si>
  <si>
    <t>CONCA D'OR</t>
  </si>
  <si>
    <t>CORCOVADO</t>
  </si>
  <si>
    <t>CORVETTE</t>
  </si>
  <si>
    <t>ELDORET</t>
  </si>
  <si>
    <t>FOREVER</t>
  </si>
  <si>
    <t>LABRADOR</t>
  </si>
  <si>
    <t>LOWLAND</t>
  </si>
  <si>
    <t>MALDANO</t>
  </si>
  <si>
    <t>MANISSA</t>
  </si>
  <si>
    <t>PALAZZO</t>
  </si>
  <si>
    <t>PROFUNDO</t>
  </si>
  <si>
    <t>RED DESIRE</t>
  </si>
  <si>
    <t>RESOLUTE</t>
  </si>
  <si>
    <t>ROBINA</t>
  </si>
  <si>
    <t>SHINE ON</t>
  </si>
  <si>
    <t>TISENTO</t>
  </si>
  <si>
    <t>ZAMBESI</t>
  </si>
  <si>
    <t>BATALEON</t>
  </si>
  <si>
    <t>FOXLEY</t>
  </si>
  <si>
    <t>FUENTA</t>
  </si>
  <si>
    <t>KESLA</t>
  </si>
  <si>
    <t>SENTOSA</t>
  </si>
  <si>
    <t>VOLVIC</t>
  </si>
  <si>
    <t>16/18</t>
  </si>
  <si>
    <t>18/20</t>
  </si>
  <si>
    <t>20/22</t>
  </si>
  <si>
    <t>22/24</t>
  </si>
  <si>
    <t>AS</t>
  </si>
  <si>
    <t>ASPF</t>
  </si>
  <si>
    <t>LA</t>
  </si>
  <si>
    <t>LF</t>
  </si>
  <si>
    <t>LO</t>
  </si>
  <si>
    <t>OR</t>
  </si>
  <si>
    <t>ORDB</t>
  </si>
  <si>
    <t>OT</t>
  </si>
  <si>
    <t>TA</t>
  </si>
  <si>
    <t>Gr</t>
  </si>
  <si>
    <t>Variety</t>
  </si>
  <si>
    <t>Remark</t>
  </si>
  <si>
    <t>TABLEDANCE</t>
  </si>
  <si>
    <t>ERCOLANO</t>
  </si>
  <si>
    <t>BRINDISI</t>
  </si>
  <si>
    <t>CRYSTAL FALLS</t>
  </si>
  <si>
    <t>Asiatici</t>
  </si>
  <si>
    <t>Orientali x Trompet (cu miros)</t>
  </si>
  <si>
    <t xml:space="preserve">ORDB = </t>
  </si>
  <si>
    <t>Orientali Dubli</t>
  </si>
  <si>
    <t>Asiatici fara polen</t>
  </si>
  <si>
    <t>Asiatic x Longiflorum</t>
  </si>
  <si>
    <t>Trompet x Asiat</t>
  </si>
  <si>
    <t>Longiflorum Oriental</t>
  </si>
  <si>
    <t>Culoare</t>
  </si>
  <si>
    <t>Pret € pentru 1000 bulbi</t>
  </si>
  <si>
    <t>Pret RON/BULB</t>
  </si>
  <si>
    <t>MARIME BULB + PRET IN EURO/1000 BULBI  SI RON/BULB</t>
  </si>
  <si>
    <t>PORTOCALIU</t>
  </si>
  <si>
    <t>ROSU</t>
  </si>
  <si>
    <t>ROSU/PORTOCALIU</t>
  </si>
  <si>
    <t>GALBEN AURIU</t>
  </si>
  <si>
    <t>ROZ</t>
  </si>
  <si>
    <t>ROSU/ROZ</t>
  </si>
  <si>
    <t>ALB</t>
  </si>
  <si>
    <t>CREM</t>
  </si>
  <si>
    <t>SOMON (ROZ-PORTOCALIU)</t>
  </si>
  <si>
    <t>GALBEN</t>
  </si>
  <si>
    <t>GALBEN DIAMOND</t>
  </si>
  <si>
    <t>ROZ DESCHIS</t>
  </si>
  <si>
    <t>ALB (LONGIFLORUM)</t>
  </si>
  <si>
    <t>WHITE  HEAVEN</t>
  </si>
  <si>
    <t xml:space="preserve">AS </t>
  </si>
  <si>
    <t>O.T.</t>
  </si>
  <si>
    <t xml:space="preserve">ASPF </t>
  </si>
  <si>
    <t xml:space="preserve">L.A. </t>
  </si>
  <si>
    <t xml:space="preserve">T.A. </t>
  </si>
  <si>
    <t xml:space="preserve">LO       </t>
  </si>
  <si>
    <t>Orientali (parfumati)</t>
  </si>
  <si>
    <t>YELOWEEN</t>
  </si>
  <si>
    <t>Prijs € kraat/bulb</t>
  </si>
  <si>
    <t>Prijs € transport/bub</t>
  </si>
  <si>
    <t>TVA</t>
  </si>
  <si>
    <t>Prijs €/bulb 16/18INCL transport si lazi de plastic</t>
  </si>
  <si>
    <t>Prijs €/bulb 18/20 INCL transport si lazi de plastic</t>
  </si>
  <si>
    <t xml:space="preserve"> </t>
  </si>
  <si>
    <t>Prijs €/bulb 20/22 INCL transport si lazi de plastic</t>
  </si>
  <si>
    <t>Prijs €/bulb 22/24 INCL transport si lazi de plastic</t>
  </si>
  <si>
    <t>Prijs €/bulb 16/18 - TVA</t>
  </si>
  <si>
    <t>Prijs €/bulb 18/20 - TVA</t>
  </si>
  <si>
    <t>Prijs €/bulb 20/22 - TVA</t>
  </si>
  <si>
    <t>Prijs €/bulb 22/24 - TVA</t>
  </si>
  <si>
    <t>VARIETĂȚI DE BULBI DE CRINI – RECOLTA 2025
PREȚURI RON / MĂRIME BULB – inclus transport și TVA
Pentru clienții care plătesc TVA în România, se scade valoarea TVA-ului aplicat de noi, deci prețurile vor fi mai mici.</t>
  </si>
  <si>
    <t xml:space="preserve">Pret  RON/bulb 16/18 INCL transport si lazi de plastic </t>
  </si>
  <si>
    <t>Pret  RON/bulb 18/20 INCL transport si lazi de plastic 16/19</t>
  </si>
  <si>
    <t>Pret  RON/bulb 20/22  INCL transport si lazi de plastic 16/19</t>
  </si>
  <si>
    <t>Pret  RON/bulb 22/24  INCL transport si lazi de plastic 16/19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</si>
</sst>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&quot;€&quot;\ #,##0.00"/>
    <numFmt numFmtId="165" formatCode="&quot;€&quot;\ #,##0.000000"/>
    <numFmt numFmtId="166" formatCode="#,##0.000"/>
    <numFmt numFmtId="168" formatCode="0.0000"/>
    <numFmt numFmtId="177" formatCode="#,##0.0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</font>
    <font>
      <i/>
      <sz val="11"/>
      <name val="Calibri"/>
      <family val="2"/>
    </font>
    <font>
      <i/>
      <sz val="11"/>
      <color theme="1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000000"/>
      <name val="Calibri"/>
      <family val="2"/>
    </font>
    <font>
      <i/>
      <sz val="11"/>
      <color theme="0"/>
      <name val="Calibri"/>
      <family val="2"/>
      <scheme val="minor"/>
    </font>
    <font>
      <b/>
      <sz val="11"/>
      <color theme="0"/>
      <name val="Calibri"/>
      <family val="2"/>
    </font>
    <font>
      <b/>
      <sz val="11"/>
      <color theme="1"/>
      <name val="Calibri"/>
      <family val="2"/>
    </font>
    <font>
      <sz val="8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C0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rgb="FFFFFF00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rgb="FFFFFF00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" fillId="0" borderId="1" xfId="0" applyFont="1" applyBorder="1"/>
    <xf numFmtId="0" fontId="7" fillId="2" borderId="2" xfId="0" applyFont="1" applyFill="1" applyBorder="1" applyAlignment="1">
      <alignment horizontal="center"/>
    </xf>
    <xf numFmtId="0" fontId="6" fillId="3" borderId="0" xfId="0" applyFont="1" applyFill="1" applyAlignment="1">
      <alignment horizontal="center"/>
    </xf>
    <xf numFmtId="2" fontId="8" fillId="3" borderId="0" xfId="0" applyNumberFormat="1" applyFont="1" applyFill="1" applyAlignment="1">
      <alignment horizontal="center"/>
    </xf>
    <xf numFmtId="0" fontId="9" fillId="5" borderId="2" xfId="0" applyFont="1" applyFill="1" applyBorder="1" applyAlignment="1">
      <alignment horizontal="center"/>
    </xf>
    <xf numFmtId="0" fontId="3" fillId="6" borderId="0" xfId="0" applyFont="1" applyFill="1"/>
    <xf numFmtId="0" fontId="1" fillId="7" borderId="0" xfId="0" applyFont="1" applyFill="1"/>
    <xf numFmtId="0" fontId="1" fillId="7" borderId="0" xfId="0" applyFont="1" applyFill="1" applyAlignment="1">
      <alignment horizontal="left"/>
    </xf>
    <xf numFmtId="0" fontId="1" fillId="7" borderId="1" xfId="0" applyFont="1" applyFill="1" applyBorder="1"/>
    <xf numFmtId="0" fontId="4" fillId="7" borderId="0" xfId="0" applyFont="1" applyFill="1"/>
    <xf numFmtId="0" fontId="0" fillId="7" borderId="0" xfId="0" applyFill="1"/>
    <xf numFmtId="0" fontId="7" fillId="2" borderId="0" xfId="0" applyFont="1" applyFill="1" applyAlignment="1">
      <alignment horizontal="center" vertical="center"/>
    </xf>
    <xf numFmtId="4" fontId="0" fillId="0" borderId="0" xfId="0" applyNumberFormat="1"/>
    <xf numFmtId="0" fontId="9" fillId="5" borderId="6" xfId="0" applyFont="1" applyFill="1" applyBorder="1" applyAlignment="1">
      <alignment horizontal="center" wrapText="1"/>
    </xf>
    <xf numFmtId="0" fontId="6" fillId="3" borderId="9" xfId="0" applyFont="1" applyFill="1" applyBorder="1" applyAlignment="1">
      <alignment horizontal="center"/>
    </xf>
    <xf numFmtId="0" fontId="6" fillId="3" borderId="10" xfId="0" applyFont="1" applyFill="1" applyBorder="1" applyAlignment="1">
      <alignment horizontal="center"/>
    </xf>
    <xf numFmtId="0" fontId="6" fillId="3" borderId="11" xfId="0" applyFont="1" applyFill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7" fillId="2" borderId="3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wrapText="1"/>
    </xf>
    <xf numFmtId="0" fontId="7" fillId="2" borderId="8" xfId="0" applyFont="1" applyFill="1" applyBorder="1" applyAlignment="1">
      <alignment horizontal="center" wrapText="1"/>
    </xf>
    <xf numFmtId="0" fontId="9" fillId="5" borderId="5" xfId="0" applyFont="1" applyFill="1" applyBorder="1" applyAlignment="1">
      <alignment horizontal="center" wrapText="1"/>
    </xf>
    <xf numFmtId="166" fontId="6" fillId="3" borderId="0" xfId="0" applyNumberFormat="1" applyFont="1" applyFill="1" applyAlignment="1">
      <alignment horizontal="center"/>
    </xf>
    <xf numFmtId="166" fontId="7" fillId="2" borderId="0" xfId="0" applyNumberFormat="1" applyFont="1" applyFill="1" applyAlignment="1">
      <alignment horizontal="center" vertical="center"/>
    </xf>
    <xf numFmtId="166" fontId="4" fillId="0" borderId="0" xfId="0" applyNumberFormat="1" applyFont="1"/>
    <xf numFmtId="166" fontId="0" fillId="0" borderId="0" xfId="0" applyNumberFormat="1"/>
    <xf numFmtId="0" fontId="2" fillId="0" borderId="0" xfId="0" applyFont="1" applyAlignment="1">
      <alignment horizontal="left" vertical="center"/>
    </xf>
    <xf numFmtId="0" fontId="1" fillId="7" borderId="0" xfId="0" applyFont="1" applyFill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6" fillId="3" borderId="0" xfId="0" applyFont="1" applyFill="1" applyAlignment="1">
      <alignment horizontal="left" vertical="center"/>
    </xf>
    <xf numFmtId="164" fontId="10" fillId="2" borderId="13" xfId="0" applyNumberFormat="1" applyFont="1" applyFill="1" applyBorder="1" applyAlignment="1" applyProtection="1">
      <alignment horizontal="left" vertical="center" textRotation="45"/>
      <protection locked="0"/>
    </xf>
    <xf numFmtId="166" fontId="10" fillId="2" borderId="13" xfId="0" applyNumberFormat="1" applyFont="1" applyFill="1" applyBorder="1" applyAlignment="1" applyProtection="1">
      <alignment horizontal="left" vertical="center" textRotation="45"/>
      <protection locked="0"/>
    </xf>
    <xf numFmtId="3" fontId="10" fillId="2" borderId="13" xfId="0" applyNumberFormat="1" applyFont="1" applyFill="1" applyBorder="1" applyAlignment="1" applyProtection="1">
      <alignment horizontal="left" vertical="center" textRotation="45"/>
      <protection locked="0"/>
    </xf>
    <xf numFmtId="165" fontId="10" fillId="2" borderId="13" xfId="0" applyNumberFormat="1" applyFont="1" applyFill="1" applyBorder="1" applyAlignment="1" applyProtection="1">
      <alignment horizontal="left" vertical="center" textRotation="45"/>
      <protection locked="0"/>
    </xf>
    <xf numFmtId="164" fontId="9" fillId="8" borderId="13" xfId="0" applyNumberFormat="1" applyFont="1" applyFill="1" applyBorder="1" applyAlignment="1" applyProtection="1">
      <alignment horizontal="left" vertical="center" textRotation="45" wrapText="1"/>
      <protection locked="0"/>
    </xf>
    <xf numFmtId="10" fontId="7" fillId="2" borderId="0" xfId="0" applyNumberFormat="1" applyFont="1" applyFill="1" applyAlignment="1">
      <alignment horizontal="center" vertical="center"/>
    </xf>
    <xf numFmtId="2" fontId="4" fillId="0" borderId="0" xfId="0" applyNumberFormat="1" applyFont="1"/>
    <xf numFmtId="2" fontId="0" fillId="0" borderId="0" xfId="0" applyNumberFormat="1"/>
    <xf numFmtId="168" fontId="0" fillId="0" borderId="0" xfId="0" applyNumberFormat="1"/>
    <xf numFmtId="0" fontId="1" fillId="4" borderId="14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center" vertical="center" wrapText="1"/>
    </xf>
    <xf numFmtId="177" fontId="0" fillId="0" borderId="0" xfId="0" applyNumberFormat="1" applyAlignment="1">
      <alignment wrapText="1"/>
    </xf>
    <xf numFmtId="177" fontId="9" fillId="5" borderId="13" xfId="0" applyNumberFormat="1" applyFont="1" applyFill="1" applyBorder="1" applyAlignment="1" applyProtection="1">
      <alignment horizontal="left" vertical="center" textRotation="45" wrapText="1"/>
      <protection locked="0"/>
    </xf>
    <xf numFmtId="4" fontId="0" fillId="0" borderId="0" xfId="0" applyNumberFormat="1" applyAlignment="1">
      <alignment wrapText="1"/>
    </xf>
  </cellXfs>
  <cellStyles count="1">
    <cellStyle name="Standaard" xfId="0" builtinId="0"/>
  </cellStyles>
  <dxfs count="1">
    <dxf>
      <fill>
        <patternFill patternType="solid">
          <fgColor rgb="FFF2F2F2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B05268-EB29-4F29-AF83-5EC7C931E920}">
  <dimension ref="A1:Z106"/>
  <sheetViews>
    <sheetView tabSelected="1" zoomScale="106" zoomScaleNormal="106" workbookViewId="0">
      <pane ySplit="13" topLeftCell="A14" activePane="bottomLeft" state="frozen"/>
      <selection pane="bottomLeft" activeCell="AE23" sqref="AD23:AE23"/>
    </sheetView>
  </sheetViews>
  <sheetFormatPr defaultRowHeight="14.4" x14ac:dyDescent="0.3"/>
  <cols>
    <col min="1" max="1" width="6" bestFit="1" customWidth="1"/>
    <col min="2" max="2" width="27" style="17" customWidth="1"/>
    <col min="3" max="3" width="13.88671875" style="1" customWidth="1"/>
    <col min="4" max="4" width="16.77734375" style="1" customWidth="1"/>
    <col min="5" max="5" width="9.88671875" style="1" hidden="1" customWidth="1"/>
    <col min="6" max="6" width="14.109375" style="1" customWidth="1"/>
    <col min="7" max="7" width="9.88671875" style="1" hidden="1" customWidth="1"/>
    <col min="8" max="8" width="14.44140625" style="1" customWidth="1"/>
    <col min="9" max="9" width="5.109375" style="1" hidden="1" customWidth="1"/>
    <col min="10" max="10" width="14.44140625" customWidth="1"/>
    <col min="11" max="14" width="14.44140625" hidden="1" customWidth="1"/>
    <col min="15" max="15" width="14.44140625" style="34" hidden="1" customWidth="1"/>
    <col min="16" max="16" width="11.5546875" hidden="1" customWidth="1"/>
    <col min="17" max="18" width="11.21875" hidden="1" customWidth="1"/>
    <col min="19" max="19" width="14.6640625" hidden="1" customWidth="1"/>
    <col min="20" max="20" width="14.77734375" style="50" customWidth="1"/>
    <col min="21" max="21" width="14.6640625" style="50" hidden="1" customWidth="1"/>
    <col min="22" max="22" width="14.6640625" customWidth="1"/>
    <col min="23" max="23" width="14.6640625" hidden="1" customWidth="1"/>
    <col min="24" max="24" width="14.6640625" customWidth="1"/>
    <col min="25" max="25" width="14.6640625" hidden="1" customWidth="1"/>
    <col min="26" max="27" width="14.6640625" customWidth="1"/>
  </cols>
  <sheetData>
    <row r="1" spans="1:26" ht="14.4" customHeight="1" x14ac:dyDescent="0.3">
      <c r="A1" s="2" t="s">
        <v>132</v>
      </c>
      <c r="B1" s="13" t="s">
        <v>106</v>
      </c>
      <c r="C1" s="48" t="s">
        <v>152</v>
      </c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</row>
    <row r="2" spans="1:26" x14ac:dyDescent="0.3">
      <c r="A2" s="2" t="s">
        <v>133</v>
      </c>
      <c r="B2" s="13" t="s">
        <v>107</v>
      </c>
      <c r="C2" s="48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</row>
    <row r="3" spans="1:26" x14ac:dyDescent="0.3">
      <c r="A3" s="2" t="s">
        <v>108</v>
      </c>
      <c r="B3" s="13" t="s">
        <v>109</v>
      </c>
      <c r="C3" s="48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</row>
    <row r="4" spans="1:26" x14ac:dyDescent="0.3">
      <c r="A4" s="2" t="s">
        <v>95</v>
      </c>
      <c r="B4" s="13" t="s">
        <v>138</v>
      </c>
      <c r="C4" s="48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</row>
    <row r="5" spans="1:26" x14ac:dyDescent="0.3">
      <c r="A5" s="2" t="s">
        <v>134</v>
      </c>
      <c r="B5" s="13" t="s">
        <v>110</v>
      </c>
      <c r="C5" s="48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</row>
    <row r="6" spans="1:26" x14ac:dyDescent="0.3">
      <c r="A6" s="2" t="s">
        <v>135</v>
      </c>
      <c r="B6" s="13" t="s">
        <v>111</v>
      </c>
      <c r="C6" s="48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</row>
    <row r="7" spans="1:26" x14ac:dyDescent="0.3">
      <c r="A7" s="2" t="s">
        <v>136</v>
      </c>
      <c r="B7" s="14" t="s">
        <v>112</v>
      </c>
      <c r="C7" s="48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</row>
    <row r="8" spans="1:26" ht="15" thickBot="1" x14ac:dyDescent="0.35">
      <c r="A8" s="7" t="s">
        <v>137</v>
      </c>
      <c r="B8" s="15" t="s">
        <v>113</v>
      </c>
      <c r="C8" s="48"/>
      <c r="D8" s="49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</row>
    <row r="9" spans="1:26" ht="15" thickBot="1" x14ac:dyDescent="0.35">
      <c r="A9" s="24"/>
      <c r="B9" s="24"/>
      <c r="C9" s="21" t="s">
        <v>117</v>
      </c>
      <c r="D9" s="22"/>
      <c r="E9" s="22"/>
      <c r="F9" s="22"/>
      <c r="G9" s="22"/>
      <c r="H9" s="22"/>
      <c r="I9" s="22"/>
      <c r="J9" s="23"/>
      <c r="K9" s="9"/>
      <c r="L9" s="9"/>
      <c r="M9" s="9"/>
      <c r="N9" s="9"/>
      <c r="O9" s="31"/>
    </row>
    <row r="10" spans="1:26" x14ac:dyDescent="0.3">
      <c r="A10" s="25"/>
      <c r="B10" s="25"/>
      <c r="C10" s="8" t="s">
        <v>86</v>
      </c>
      <c r="D10" s="8" t="s">
        <v>87</v>
      </c>
      <c r="E10" s="11" t="s">
        <v>87</v>
      </c>
      <c r="F10" s="8" t="s">
        <v>88</v>
      </c>
      <c r="G10" s="11" t="s">
        <v>88</v>
      </c>
      <c r="H10" s="8" t="s">
        <v>89</v>
      </c>
      <c r="I10" s="11" t="s">
        <v>89</v>
      </c>
      <c r="J10" s="26" t="s">
        <v>114</v>
      </c>
      <c r="K10" s="18"/>
      <c r="L10" s="18"/>
      <c r="M10" s="18"/>
      <c r="N10" s="18"/>
      <c r="O10" s="32"/>
    </row>
    <row r="11" spans="1:26" x14ac:dyDescent="0.3">
      <c r="A11" s="25"/>
      <c r="B11" s="25"/>
      <c r="C11" s="28" t="s">
        <v>115</v>
      </c>
      <c r="D11" s="28" t="s">
        <v>115</v>
      </c>
      <c r="E11" s="30" t="s">
        <v>116</v>
      </c>
      <c r="F11" s="28" t="s">
        <v>115</v>
      </c>
      <c r="G11" s="30" t="s">
        <v>116</v>
      </c>
      <c r="H11" s="28" t="s">
        <v>115</v>
      </c>
      <c r="I11" s="20" t="s">
        <v>116</v>
      </c>
      <c r="J11" s="27"/>
      <c r="K11" s="18"/>
      <c r="L11" s="18"/>
      <c r="M11" s="18"/>
      <c r="N11" s="18"/>
      <c r="O11" s="44">
        <v>0.11</v>
      </c>
    </row>
    <row r="12" spans="1:26" x14ac:dyDescent="0.3">
      <c r="A12" s="25"/>
      <c r="B12" s="25"/>
      <c r="C12" s="29"/>
      <c r="D12" s="29"/>
      <c r="E12" s="30"/>
      <c r="F12" s="29"/>
      <c r="G12" s="30"/>
      <c r="H12" s="29"/>
      <c r="I12" s="20"/>
      <c r="J12" s="27"/>
      <c r="K12" s="18"/>
      <c r="L12" s="18"/>
      <c r="M12" s="18"/>
      <c r="N12" s="18"/>
      <c r="O12" s="32"/>
    </row>
    <row r="13" spans="1:26" s="37" customFormat="1" ht="90" customHeight="1" x14ac:dyDescent="0.3">
      <c r="A13" s="35" t="s">
        <v>99</v>
      </c>
      <c r="B13" s="36" t="s">
        <v>100</v>
      </c>
      <c r="C13" s="37" t="s">
        <v>86</v>
      </c>
      <c r="D13" s="37" t="s">
        <v>87</v>
      </c>
      <c r="E13" s="38"/>
      <c r="F13" s="37" t="s">
        <v>88</v>
      </c>
      <c r="G13" s="38"/>
      <c r="H13" s="37" t="s">
        <v>89</v>
      </c>
      <c r="I13" s="38"/>
      <c r="J13" s="37" t="s">
        <v>101</v>
      </c>
      <c r="K13" s="39" t="s">
        <v>148</v>
      </c>
      <c r="L13" s="39" t="s">
        <v>149</v>
      </c>
      <c r="M13" s="39" t="s">
        <v>150</v>
      </c>
      <c r="N13" s="39" t="s">
        <v>151</v>
      </c>
      <c r="O13" s="40" t="s">
        <v>142</v>
      </c>
      <c r="P13" s="39" t="s">
        <v>140</v>
      </c>
      <c r="Q13" s="41" t="s">
        <v>145</v>
      </c>
      <c r="R13" s="42" t="s">
        <v>141</v>
      </c>
      <c r="S13" s="43" t="s">
        <v>143</v>
      </c>
      <c r="T13" s="51" t="s">
        <v>153</v>
      </c>
      <c r="U13" s="43" t="s">
        <v>144</v>
      </c>
      <c r="V13" s="51" t="s">
        <v>154</v>
      </c>
      <c r="W13" s="43" t="s">
        <v>146</v>
      </c>
      <c r="X13" s="51" t="s">
        <v>155</v>
      </c>
      <c r="Y13" s="43" t="s">
        <v>147</v>
      </c>
      <c r="Z13" s="51" t="s">
        <v>156</v>
      </c>
    </row>
    <row r="14" spans="1:26" x14ac:dyDescent="0.3">
      <c r="A14" s="3" t="s">
        <v>92</v>
      </c>
      <c r="B14" s="16" t="s">
        <v>10</v>
      </c>
      <c r="C14" s="5">
        <v>220</v>
      </c>
      <c r="D14" s="5">
        <v>275</v>
      </c>
      <c r="E14" s="10">
        <f>SUM(D14/1000)*5</f>
        <v>1.375</v>
      </c>
      <c r="F14" s="5"/>
      <c r="G14" s="10"/>
      <c r="H14" s="5"/>
      <c r="I14" s="10"/>
      <c r="J14" s="4" t="s">
        <v>118</v>
      </c>
      <c r="K14" s="45">
        <f>ROUNDUP(C14/1000,2)</f>
        <v>0.22</v>
      </c>
      <c r="L14" s="45">
        <f t="shared" ref="L14:N14" si="0">ROUNDUP(D14/1000,2)</f>
        <v>0.28000000000000003</v>
      </c>
      <c r="M14" s="45"/>
      <c r="N14" s="45"/>
      <c r="O14" s="33">
        <f>SUM(K14*$O$11)</f>
        <v>2.4199999999999999E-2</v>
      </c>
      <c r="P14" s="47">
        <f>SUM(4.25/200)</f>
        <v>2.1250000000000002E-2</v>
      </c>
      <c r="Q14">
        <f>SUM(50*200)</f>
        <v>10000</v>
      </c>
      <c r="R14">
        <f>SUM(545/Q14)</f>
        <v>5.45E-2</v>
      </c>
      <c r="S14" s="19">
        <f>ROUNDUP(K14+O14+P14+R14,2)</f>
        <v>0.32</v>
      </c>
      <c r="T14" s="50">
        <f>ROUNDUP(S14*5.1,1)</f>
        <v>1.7000000000000002</v>
      </c>
      <c r="U14" s="52">
        <f>ROUNDUP(L14+O14+P14+R14,2)</f>
        <v>0.38</v>
      </c>
      <c r="V14">
        <f>ROUNDUP(U14*5.1,1)</f>
        <v>2</v>
      </c>
      <c r="W14" s="46"/>
      <c r="Y14" s="46"/>
    </row>
    <row r="15" spans="1:26" x14ac:dyDescent="0.3">
      <c r="A15" s="3" t="s">
        <v>92</v>
      </c>
      <c r="B15" s="16" t="s">
        <v>103</v>
      </c>
      <c r="C15" s="5">
        <v>230</v>
      </c>
      <c r="D15" s="5">
        <v>295</v>
      </c>
      <c r="E15" s="10">
        <f>SUM(D15/1000)*5</f>
        <v>1.4749999999999999</v>
      </c>
      <c r="F15" s="5"/>
      <c r="G15" s="10"/>
      <c r="H15" s="5"/>
      <c r="I15" s="10"/>
      <c r="J15" s="4" t="s">
        <v>125</v>
      </c>
      <c r="K15" s="45">
        <f>ROUNDUP(C15/1000,2)</f>
        <v>0.23</v>
      </c>
      <c r="L15" s="45">
        <f t="shared" ref="L15:L78" si="1">ROUNDUP(D15/1000,2)</f>
        <v>0.3</v>
      </c>
      <c r="M15" s="45"/>
      <c r="N15" s="45"/>
      <c r="O15" s="33">
        <f t="shared" ref="O15:O78" si="2">SUM(K15*$O$11)</f>
        <v>2.53E-2</v>
      </c>
      <c r="P15" s="47">
        <f t="shared" ref="P15:P78" si="3">SUM(4.25/200)</f>
        <v>2.1250000000000002E-2</v>
      </c>
      <c r="Q15">
        <f t="shared" ref="Q15:Q78" si="4">SUM(50*200)</f>
        <v>10000</v>
      </c>
      <c r="R15">
        <f t="shared" ref="R15:R78" si="5">SUM(545/Q15)</f>
        <v>5.45E-2</v>
      </c>
      <c r="S15" s="19">
        <f t="shared" ref="S15:S78" si="6">ROUNDUP(K15+O15+P15+R15,2)</f>
        <v>0.34</v>
      </c>
      <c r="T15" s="50">
        <f t="shared" ref="T15:T78" si="7">ROUNDUP(S15*5.1,1)</f>
        <v>1.8</v>
      </c>
      <c r="U15" s="52">
        <f t="shared" ref="U15:U78" si="8">ROUNDUP(L15+O15+P15+R15,2)</f>
        <v>0.41000000000000003</v>
      </c>
      <c r="V15">
        <f t="shared" ref="V15:V78" si="9">ROUNDUP(U15*5.1,1)</f>
        <v>2.1</v>
      </c>
      <c r="W15" s="46"/>
      <c r="Y15" s="46"/>
    </row>
    <row r="16" spans="1:26" x14ac:dyDescent="0.3">
      <c r="A16" s="3" t="s">
        <v>92</v>
      </c>
      <c r="B16" s="16" t="s">
        <v>13</v>
      </c>
      <c r="C16" s="5">
        <v>210</v>
      </c>
      <c r="D16" s="5">
        <v>275</v>
      </c>
      <c r="E16" s="10">
        <f>SUM(D16/1000)*5</f>
        <v>1.375</v>
      </c>
      <c r="F16" s="5"/>
      <c r="G16" s="10"/>
      <c r="H16" s="5"/>
      <c r="I16" s="10"/>
      <c r="J16" s="4" t="s">
        <v>118</v>
      </c>
      <c r="K16" s="45">
        <f>ROUNDUP(C16/1000,2)</f>
        <v>0.21</v>
      </c>
      <c r="L16" s="45">
        <f t="shared" si="1"/>
        <v>0.28000000000000003</v>
      </c>
      <c r="M16" s="45"/>
      <c r="N16" s="45"/>
      <c r="O16" s="33">
        <f t="shared" si="2"/>
        <v>2.3099999999999999E-2</v>
      </c>
      <c r="P16" s="47">
        <f t="shared" si="3"/>
        <v>2.1250000000000002E-2</v>
      </c>
      <c r="Q16">
        <f t="shared" si="4"/>
        <v>10000</v>
      </c>
      <c r="R16">
        <f t="shared" si="5"/>
        <v>5.45E-2</v>
      </c>
      <c r="S16" s="19">
        <f t="shared" si="6"/>
        <v>0.31</v>
      </c>
      <c r="T16" s="50">
        <f t="shared" si="7"/>
        <v>1.6</v>
      </c>
      <c r="U16" s="52">
        <f t="shared" si="8"/>
        <v>0.38</v>
      </c>
      <c r="V16">
        <f t="shared" si="9"/>
        <v>2</v>
      </c>
      <c r="W16" s="46"/>
      <c r="Y16" s="46"/>
    </row>
    <row r="17" spans="1:25" x14ac:dyDescent="0.3">
      <c r="A17" s="3" t="s">
        <v>92</v>
      </c>
      <c r="B17" s="16" t="s">
        <v>19</v>
      </c>
      <c r="C17" s="5">
        <v>225</v>
      </c>
      <c r="D17" s="5">
        <v>265</v>
      </c>
      <c r="E17" s="10">
        <f>SUM(D17/1000)*5</f>
        <v>1.3250000000000002</v>
      </c>
      <c r="F17" s="5"/>
      <c r="G17" s="10"/>
      <c r="H17" s="5"/>
      <c r="I17" s="10"/>
      <c r="J17" s="4" t="s">
        <v>127</v>
      </c>
      <c r="K17" s="45">
        <f>ROUNDUP(C17/1000,2)</f>
        <v>0.23</v>
      </c>
      <c r="L17" s="45">
        <f t="shared" si="1"/>
        <v>0.27</v>
      </c>
      <c r="M17" s="45"/>
      <c r="N17" s="45"/>
      <c r="O17" s="33">
        <f t="shared" si="2"/>
        <v>2.53E-2</v>
      </c>
      <c r="P17" s="47">
        <f t="shared" si="3"/>
        <v>2.1250000000000002E-2</v>
      </c>
      <c r="Q17">
        <f t="shared" si="4"/>
        <v>10000</v>
      </c>
      <c r="R17">
        <f t="shared" si="5"/>
        <v>5.45E-2</v>
      </c>
      <c r="S17" s="19">
        <f t="shared" si="6"/>
        <v>0.34</v>
      </c>
      <c r="T17" s="50">
        <f t="shared" si="7"/>
        <v>1.8</v>
      </c>
      <c r="U17" s="52">
        <f t="shared" si="8"/>
        <v>0.38</v>
      </c>
      <c r="V17">
        <f t="shared" si="9"/>
        <v>2</v>
      </c>
      <c r="W17" s="46"/>
      <c r="Y17" s="46"/>
    </row>
    <row r="18" spans="1:25" x14ac:dyDescent="0.3">
      <c r="A18" s="3" t="s">
        <v>92</v>
      </c>
      <c r="B18" s="16" t="s">
        <v>22</v>
      </c>
      <c r="C18" s="5">
        <v>245</v>
      </c>
      <c r="D18" s="5">
        <v>295</v>
      </c>
      <c r="E18" s="10">
        <f>SUM(D18/1000)*5</f>
        <v>1.4749999999999999</v>
      </c>
      <c r="F18" s="5"/>
      <c r="G18" s="10"/>
      <c r="H18" s="5"/>
      <c r="I18" s="10"/>
      <c r="J18" s="4" t="s">
        <v>124</v>
      </c>
      <c r="K18" s="45">
        <f>ROUNDUP(C18/1000,2)</f>
        <v>0.25</v>
      </c>
      <c r="L18" s="45">
        <f t="shared" si="1"/>
        <v>0.3</v>
      </c>
      <c r="M18" s="45"/>
      <c r="N18" s="45"/>
      <c r="O18" s="33">
        <f t="shared" si="2"/>
        <v>2.75E-2</v>
      </c>
      <c r="P18" s="47">
        <f t="shared" si="3"/>
        <v>2.1250000000000002E-2</v>
      </c>
      <c r="Q18">
        <f t="shared" si="4"/>
        <v>10000</v>
      </c>
      <c r="R18">
        <f t="shared" si="5"/>
        <v>5.45E-2</v>
      </c>
      <c r="S18" s="19">
        <f t="shared" si="6"/>
        <v>0.36</v>
      </c>
      <c r="T18" s="50">
        <f t="shared" si="7"/>
        <v>1.9000000000000001</v>
      </c>
      <c r="U18" s="52">
        <f t="shared" si="8"/>
        <v>0.41000000000000003</v>
      </c>
      <c r="V18">
        <f t="shared" si="9"/>
        <v>2.1</v>
      </c>
      <c r="W18" s="46"/>
      <c r="Y18" s="46"/>
    </row>
    <row r="19" spans="1:25" x14ac:dyDescent="0.3">
      <c r="A19" s="3" t="s">
        <v>92</v>
      </c>
      <c r="B19" s="16" t="s">
        <v>25</v>
      </c>
      <c r="C19" s="5">
        <v>210</v>
      </c>
      <c r="D19" s="5"/>
      <c r="E19" s="10"/>
      <c r="F19" s="5"/>
      <c r="G19" s="10"/>
      <c r="H19" s="5"/>
      <c r="I19" s="10"/>
      <c r="J19" s="4" t="s">
        <v>127</v>
      </c>
      <c r="K19" s="45">
        <f>ROUNDUP(C19/1000,2)</f>
        <v>0.21</v>
      </c>
      <c r="L19" s="45"/>
      <c r="M19" s="45"/>
      <c r="N19" s="45"/>
      <c r="O19" s="33">
        <f t="shared" si="2"/>
        <v>2.3099999999999999E-2</v>
      </c>
      <c r="P19" s="47">
        <f t="shared" si="3"/>
        <v>2.1250000000000002E-2</v>
      </c>
      <c r="Q19">
        <f t="shared" si="4"/>
        <v>10000</v>
      </c>
      <c r="R19">
        <f t="shared" si="5"/>
        <v>5.45E-2</v>
      </c>
      <c r="S19" s="19">
        <f t="shared" si="6"/>
        <v>0.31</v>
      </c>
      <c r="T19" s="50">
        <f t="shared" si="7"/>
        <v>1.6</v>
      </c>
      <c r="U19" s="52"/>
      <c r="W19" s="46"/>
      <c r="Y19" s="46"/>
    </row>
    <row r="20" spans="1:25" x14ac:dyDescent="0.3">
      <c r="A20" s="3" t="s">
        <v>92</v>
      </c>
      <c r="B20" s="16" t="s">
        <v>29</v>
      </c>
      <c r="C20" s="5">
        <v>225</v>
      </c>
      <c r="D20" s="5"/>
      <c r="E20" s="10"/>
      <c r="F20" s="5"/>
      <c r="G20" s="10"/>
      <c r="H20" s="5"/>
      <c r="I20" s="10"/>
      <c r="J20" s="4" t="s">
        <v>127</v>
      </c>
      <c r="K20" s="45">
        <f>ROUNDUP(C20/1000,2)</f>
        <v>0.23</v>
      </c>
      <c r="L20" s="45"/>
      <c r="M20" s="45"/>
      <c r="N20" s="45"/>
      <c r="O20" s="33">
        <f t="shared" si="2"/>
        <v>2.53E-2</v>
      </c>
      <c r="P20" s="47">
        <f t="shared" si="3"/>
        <v>2.1250000000000002E-2</v>
      </c>
      <c r="Q20">
        <f t="shared" si="4"/>
        <v>10000</v>
      </c>
      <c r="R20">
        <f t="shared" si="5"/>
        <v>5.45E-2</v>
      </c>
      <c r="S20" s="19">
        <f t="shared" si="6"/>
        <v>0.34</v>
      </c>
      <c r="T20" s="50">
        <f t="shared" si="7"/>
        <v>1.8</v>
      </c>
      <c r="U20" s="52"/>
      <c r="W20" s="46"/>
      <c r="Y20" s="46"/>
    </row>
    <row r="21" spans="1:25" x14ac:dyDescent="0.3">
      <c r="A21" s="3" t="s">
        <v>92</v>
      </c>
      <c r="B21" s="16" t="s">
        <v>128</v>
      </c>
      <c r="C21" s="5">
        <v>215</v>
      </c>
      <c r="D21" s="5"/>
      <c r="E21" s="10"/>
      <c r="F21" s="5"/>
      <c r="G21" s="10"/>
      <c r="H21" s="5"/>
      <c r="I21" s="10"/>
      <c r="J21" s="4" t="s">
        <v>127</v>
      </c>
      <c r="K21" s="45">
        <f>ROUNDUP(C21/1000,2)</f>
        <v>0.22</v>
      </c>
      <c r="L21" s="45"/>
      <c r="M21" s="45"/>
      <c r="N21" s="45"/>
      <c r="O21" s="33">
        <f t="shared" si="2"/>
        <v>2.4199999999999999E-2</v>
      </c>
      <c r="P21" s="47">
        <f t="shared" si="3"/>
        <v>2.1250000000000002E-2</v>
      </c>
      <c r="Q21">
        <f t="shared" si="4"/>
        <v>10000</v>
      </c>
      <c r="R21">
        <f t="shared" si="5"/>
        <v>5.45E-2</v>
      </c>
      <c r="S21" s="19">
        <f t="shared" si="6"/>
        <v>0.32</v>
      </c>
      <c r="T21" s="50">
        <f t="shared" si="7"/>
        <v>1.7000000000000002</v>
      </c>
      <c r="U21" s="52"/>
      <c r="W21" s="46"/>
      <c r="Y21" s="46"/>
    </row>
    <row r="22" spans="1:25" x14ac:dyDescent="0.3">
      <c r="A22" s="3" t="s">
        <v>95</v>
      </c>
      <c r="B22" s="16" t="s">
        <v>34</v>
      </c>
      <c r="C22" s="5">
        <v>345</v>
      </c>
      <c r="D22" s="5">
        <v>395</v>
      </c>
      <c r="E22" s="10">
        <f t="shared" ref="E22:E46" si="10">SUM(D22/1000)*5</f>
        <v>1.9750000000000001</v>
      </c>
      <c r="F22" s="5">
        <v>445</v>
      </c>
      <c r="G22" s="10">
        <f>SUM(F22/1000)*5</f>
        <v>2.2250000000000001</v>
      </c>
      <c r="H22" s="5"/>
      <c r="I22" s="10"/>
      <c r="J22" s="4" t="s">
        <v>119</v>
      </c>
      <c r="K22" s="45">
        <f>ROUNDUP(C22/1000,2)</f>
        <v>0.35000000000000003</v>
      </c>
      <c r="L22" s="45">
        <f t="shared" si="1"/>
        <v>0.4</v>
      </c>
      <c r="M22" s="45">
        <f t="shared" ref="M15:M78" si="11">ROUNDUP(F22/1000,2)</f>
        <v>0.45</v>
      </c>
      <c r="N22" s="45"/>
      <c r="O22" s="33">
        <f t="shared" si="2"/>
        <v>3.8500000000000006E-2</v>
      </c>
      <c r="P22" s="47">
        <f t="shared" si="3"/>
        <v>2.1250000000000002E-2</v>
      </c>
      <c r="Q22">
        <f t="shared" si="4"/>
        <v>10000</v>
      </c>
      <c r="R22">
        <f t="shared" si="5"/>
        <v>5.45E-2</v>
      </c>
      <c r="S22" s="19">
        <f t="shared" si="6"/>
        <v>0.47000000000000003</v>
      </c>
      <c r="T22" s="50">
        <f t="shared" si="7"/>
        <v>2.4</v>
      </c>
      <c r="U22" s="52">
        <f t="shared" si="8"/>
        <v>0.52</v>
      </c>
      <c r="V22">
        <f t="shared" si="9"/>
        <v>2.7</v>
      </c>
      <c r="W22" s="46">
        <f t="shared" ref="W15:W78" si="12">ROUNDUP(M22+O22+P22+R22,2)</f>
        <v>0.57000000000000006</v>
      </c>
      <c r="X22">
        <f t="shared" ref="X15:X78" si="13">ROUNDUP(W22*5.1,2)</f>
        <v>2.9099999999999997</v>
      </c>
      <c r="Y22" s="46"/>
    </row>
    <row r="23" spans="1:25" x14ac:dyDescent="0.3">
      <c r="A23" s="3" t="s">
        <v>95</v>
      </c>
      <c r="B23" s="16" t="s">
        <v>37</v>
      </c>
      <c r="C23" s="5">
        <v>345</v>
      </c>
      <c r="D23" s="5">
        <v>395</v>
      </c>
      <c r="E23" s="10">
        <f t="shared" si="10"/>
        <v>1.9750000000000001</v>
      </c>
      <c r="F23" s="5">
        <v>435</v>
      </c>
      <c r="G23" s="10">
        <f>SUM(F23/1000)*5</f>
        <v>2.1749999999999998</v>
      </c>
      <c r="H23" s="5"/>
      <c r="I23" s="10"/>
      <c r="J23" s="4" t="s">
        <v>122</v>
      </c>
      <c r="K23" s="45">
        <f>ROUNDUP(C23/1000,2)</f>
        <v>0.35000000000000003</v>
      </c>
      <c r="L23" s="45">
        <f t="shared" si="1"/>
        <v>0.4</v>
      </c>
      <c r="M23" s="45">
        <f t="shared" si="11"/>
        <v>0.44</v>
      </c>
      <c r="N23" s="45"/>
      <c r="O23" s="33">
        <f t="shared" si="2"/>
        <v>3.8500000000000006E-2</v>
      </c>
      <c r="P23" s="47">
        <f t="shared" si="3"/>
        <v>2.1250000000000002E-2</v>
      </c>
      <c r="Q23">
        <f t="shared" si="4"/>
        <v>10000</v>
      </c>
      <c r="R23">
        <f t="shared" si="5"/>
        <v>5.45E-2</v>
      </c>
      <c r="S23" s="19">
        <f t="shared" si="6"/>
        <v>0.47000000000000003</v>
      </c>
      <c r="T23" s="50">
        <f t="shared" si="7"/>
        <v>2.4</v>
      </c>
      <c r="U23" s="52">
        <f t="shared" si="8"/>
        <v>0.52</v>
      </c>
      <c r="V23">
        <f t="shared" si="9"/>
        <v>2.7</v>
      </c>
      <c r="W23" s="46">
        <f t="shared" si="12"/>
        <v>0.56000000000000005</v>
      </c>
      <c r="X23">
        <f t="shared" si="13"/>
        <v>2.86</v>
      </c>
      <c r="Y23" s="46"/>
    </row>
    <row r="24" spans="1:25" x14ac:dyDescent="0.3">
      <c r="A24" s="3" t="s">
        <v>95</v>
      </c>
      <c r="B24" s="16" t="s">
        <v>46</v>
      </c>
      <c r="C24" s="5">
        <v>345</v>
      </c>
      <c r="D24" s="5">
        <v>425</v>
      </c>
      <c r="E24" s="10">
        <f t="shared" si="10"/>
        <v>2.125</v>
      </c>
      <c r="F24" s="5">
        <v>475</v>
      </c>
      <c r="G24" s="10">
        <f>SUM(F24/1000)*5</f>
        <v>2.375</v>
      </c>
      <c r="H24" s="5"/>
      <c r="I24" s="10"/>
      <c r="J24" s="4" t="s">
        <v>119</v>
      </c>
      <c r="K24" s="45">
        <f>ROUNDUP(C24/1000,2)</f>
        <v>0.35000000000000003</v>
      </c>
      <c r="L24" s="45">
        <f t="shared" si="1"/>
        <v>0.43</v>
      </c>
      <c r="M24" s="45">
        <f t="shared" si="11"/>
        <v>0.48</v>
      </c>
      <c r="N24" s="45"/>
      <c r="O24" s="33">
        <f t="shared" si="2"/>
        <v>3.8500000000000006E-2</v>
      </c>
      <c r="P24" s="47">
        <f t="shared" si="3"/>
        <v>2.1250000000000002E-2</v>
      </c>
      <c r="Q24">
        <f t="shared" si="4"/>
        <v>10000</v>
      </c>
      <c r="R24">
        <f t="shared" si="5"/>
        <v>5.45E-2</v>
      </c>
      <c r="S24" s="19">
        <f t="shared" si="6"/>
        <v>0.47000000000000003</v>
      </c>
      <c r="T24" s="50">
        <f t="shared" si="7"/>
        <v>2.4</v>
      </c>
      <c r="U24" s="52">
        <f t="shared" si="8"/>
        <v>0.55000000000000004</v>
      </c>
      <c r="V24">
        <f t="shared" si="9"/>
        <v>2.9</v>
      </c>
      <c r="W24" s="46">
        <f t="shared" si="12"/>
        <v>0.6</v>
      </c>
      <c r="X24">
        <f t="shared" si="13"/>
        <v>3.06</v>
      </c>
      <c r="Y24" s="46"/>
    </row>
    <row r="25" spans="1:25" x14ac:dyDescent="0.3">
      <c r="A25" s="3" t="s">
        <v>95</v>
      </c>
      <c r="B25" s="16" t="s">
        <v>48</v>
      </c>
      <c r="C25" s="5">
        <v>355</v>
      </c>
      <c r="D25" s="5">
        <v>415</v>
      </c>
      <c r="E25" s="10">
        <f t="shared" si="10"/>
        <v>2.0749999999999997</v>
      </c>
      <c r="F25" s="5">
        <v>445</v>
      </c>
      <c r="G25" s="10">
        <f>SUM(F25/1000)*5</f>
        <v>2.2250000000000001</v>
      </c>
      <c r="H25" s="5"/>
      <c r="I25" s="10"/>
      <c r="J25" s="4" t="s">
        <v>122</v>
      </c>
      <c r="K25" s="45">
        <f>ROUNDUP(C25/1000,2)</f>
        <v>0.36</v>
      </c>
      <c r="L25" s="45">
        <f t="shared" si="1"/>
        <v>0.42</v>
      </c>
      <c r="M25" s="45">
        <f t="shared" si="11"/>
        <v>0.45</v>
      </c>
      <c r="N25" s="45"/>
      <c r="O25" s="33">
        <f t="shared" si="2"/>
        <v>3.9599999999999996E-2</v>
      </c>
      <c r="P25" s="47">
        <f t="shared" si="3"/>
        <v>2.1250000000000002E-2</v>
      </c>
      <c r="Q25">
        <f t="shared" si="4"/>
        <v>10000</v>
      </c>
      <c r="R25">
        <f t="shared" si="5"/>
        <v>5.45E-2</v>
      </c>
      <c r="S25" s="19">
        <f t="shared" si="6"/>
        <v>0.48</v>
      </c>
      <c r="T25" s="50">
        <f t="shared" si="7"/>
        <v>2.5</v>
      </c>
      <c r="U25" s="52">
        <f t="shared" si="8"/>
        <v>0.54</v>
      </c>
      <c r="V25">
        <f t="shared" si="9"/>
        <v>2.8000000000000003</v>
      </c>
      <c r="W25" s="46">
        <f t="shared" si="12"/>
        <v>0.57000000000000006</v>
      </c>
      <c r="X25">
        <f t="shared" si="13"/>
        <v>2.9099999999999997</v>
      </c>
      <c r="Y25" s="46"/>
    </row>
    <row r="26" spans="1:25" x14ac:dyDescent="0.3">
      <c r="A26" s="3" t="s">
        <v>95</v>
      </c>
      <c r="B26" s="16" t="s">
        <v>50</v>
      </c>
      <c r="C26" s="5">
        <v>345</v>
      </c>
      <c r="D26" s="5">
        <v>445</v>
      </c>
      <c r="E26" s="10">
        <f t="shared" si="10"/>
        <v>2.2250000000000001</v>
      </c>
      <c r="F26" s="5"/>
      <c r="G26" s="10"/>
      <c r="H26" s="5"/>
      <c r="I26" s="10"/>
      <c r="J26" s="4" t="s">
        <v>123</v>
      </c>
      <c r="K26" s="45">
        <f>ROUNDUP(C26/1000,2)</f>
        <v>0.35000000000000003</v>
      </c>
      <c r="L26" s="45">
        <f t="shared" si="1"/>
        <v>0.45</v>
      </c>
      <c r="M26" s="45"/>
      <c r="N26" s="45"/>
      <c r="O26" s="33">
        <f t="shared" si="2"/>
        <v>3.8500000000000006E-2</v>
      </c>
      <c r="P26" s="47">
        <f t="shared" si="3"/>
        <v>2.1250000000000002E-2</v>
      </c>
      <c r="Q26">
        <f t="shared" si="4"/>
        <v>10000</v>
      </c>
      <c r="R26">
        <f t="shared" si="5"/>
        <v>5.45E-2</v>
      </c>
      <c r="S26" s="19">
        <f t="shared" si="6"/>
        <v>0.47000000000000003</v>
      </c>
      <c r="T26" s="50">
        <f t="shared" si="7"/>
        <v>2.4</v>
      </c>
      <c r="U26" s="52">
        <f t="shared" si="8"/>
        <v>0.57000000000000006</v>
      </c>
      <c r="V26">
        <f t="shared" si="9"/>
        <v>3</v>
      </c>
      <c r="W26" s="46"/>
      <c r="Y26" s="46"/>
    </row>
    <row r="27" spans="1:25" x14ac:dyDescent="0.3">
      <c r="A27" s="3" t="s">
        <v>95</v>
      </c>
      <c r="B27" s="16" t="s">
        <v>51</v>
      </c>
      <c r="C27" s="5">
        <v>345</v>
      </c>
      <c r="D27" s="5">
        <v>445</v>
      </c>
      <c r="E27" s="10">
        <f t="shared" si="10"/>
        <v>2.2250000000000001</v>
      </c>
      <c r="F27" s="5"/>
      <c r="G27" s="10"/>
      <c r="H27" s="5"/>
      <c r="I27" s="10"/>
      <c r="J27" s="4" t="s">
        <v>119</v>
      </c>
      <c r="K27" s="45">
        <f>ROUNDUP(C27/1000,2)</f>
        <v>0.35000000000000003</v>
      </c>
      <c r="L27" s="45">
        <f t="shared" si="1"/>
        <v>0.45</v>
      </c>
      <c r="M27" s="45"/>
      <c r="N27" s="45"/>
      <c r="O27" s="33">
        <f t="shared" si="2"/>
        <v>3.8500000000000006E-2</v>
      </c>
      <c r="P27" s="47">
        <f t="shared" si="3"/>
        <v>2.1250000000000002E-2</v>
      </c>
      <c r="Q27">
        <f t="shared" si="4"/>
        <v>10000</v>
      </c>
      <c r="R27">
        <f t="shared" si="5"/>
        <v>5.45E-2</v>
      </c>
      <c r="S27" s="19">
        <f t="shared" si="6"/>
        <v>0.47000000000000003</v>
      </c>
      <c r="T27" s="50">
        <f t="shared" si="7"/>
        <v>2.4</v>
      </c>
      <c r="U27" s="52">
        <f t="shared" si="8"/>
        <v>0.57000000000000006</v>
      </c>
      <c r="V27">
        <f t="shared" si="9"/>
        <v>3</v>
      </c>
      <c r="W27" s="46"/>
      <c r="Y27" s="46"/>
    </row>
    <row r="28" spans="1:25" x14ac:dyDescent="0.3">
      <c r="A28" s="3" t="s">
        <v>95</v>
      </c>
      <c r="B28" s="16" t="s">
        <v>53</v>
      </c>
      <c r="C28" s="5">
        <v>345</v>
      </c>
      <c r="D28" s="5">
        <v>425</v>
      </c>
      <c r="E28" s="10">
        <f t="shared" si="10"/>
        <v>2.125</v>
      </c>
      <c r="F28" s="5"/>
      <c r="G28" s="10"/>
      <c r="H28" s="5"/>
      <c r="I28" s="10"/>
      <c r="J28" s="4" t="s">
        <v>119</v>
      </c>
      <c r="K28" s="45">
        <f>ROUNDUP(C28/1000,2)</f>
        <v>0.35000000000000003</v>
      </c>
      <c r="L28" s="45">
        <f t="shared" si="1"/>
        <v>0.43</v>
      </c>
      <c r="M28" s="45"/>
      <c r="N28" s="45"/>
      <c r="O28" s="33">
        <f t="shared" si="2"/>
        <v>3.8500000000000006E-2</v>
      </c>
      <c r="P28" s="47">
        <f t="shared" si="3"/>
        <v>2.1250000000000002E-2</v>
      </c>
      <c r="Q28">
        <f t="shared" si="4"/>
        <v>10000</v>
      </c>
      <c r="R28">
        <f t="shared" si="5"/>
        <v>5.45E-2</v>
      </c>
      <c r="S28" s="19">
        <f t="shared" si="6"/>
        <v>0.47000000000000003</v>
      </c>
      <c r="T28" s="50">
        <f t="shared" si="7"/>
        <v>2.4</v>
      </c>
      <c r="U28" s="52">
        <f t="shared" si="8"/>
        <v>0.55000000000000004</v>
      </c>
      <c r="V28">
        <f t="shared" si="9"/>
        <v>2.9</v>
      </c>
      <c r="W28" s="46"/>
      <c r="Y28" s="46"/>
    </row>
    <row r="29" spans="1:25" x14ac:dyDescent="0.3">
      <c r="A29" s="3" t="s">
        <v>96</v>
      </c>
      <c r="B29" s="16" t="s">
        <v>58</v>
      </c>
      <c r="C29" s="6">
        <v>495</v>
      </c>
      <c r="D29" s="5">
        <v>595</v>
      </c>
      <c r="E29" s="10">
        <f t="shared" si="10"/>
        <v>2.9749999999999996</v>
      </c>
      <c r="F29" s="5"/>
      <c r="G29" s="10"/>
      <c r="H29" s="5"/>
      <c r="I29" s="10"/>
      <c r="J29" s="4" t="s">
        <v>122</v>
      </c>
      <c r="K29" s="45">
        <f>ROUNDUP(C29/1000,2)</f>
        <v>0.5</v>
      </c>
      <c r="L29" s="45">
        <f t="shared" si="1"/>
        <v>0.6</v>
      </c>
      <c r="M29" s="45"/>
      <c r="N29" s="45"/>
      <c r="O29" s="33">
        <f t="shared" si="2"/>
        <v>5.5E-2</v>
      </c>
      <c r="P29" s="47">
        <f t="shared" si="3"/>
        <v>2.1250000000000002E-2</v>
      </c>
      <c r="Q29">
        <f t="shared" si="4"/>
        <v>10000</v>
      </c>
      <c r="R29">
        <f t="shared" si="5"/>
        <v>5.45E-2</v>
      </c>
      <c r="S29" s="19">
        <f t="shared" si="6"/>
        <v>0.64</v>
      </c>
      <c r="T29" s="50">
        <f t="shared" si="7"/>
        <v>3.3000000000000003</v>
      </c>
      <c r="U29" s="52">
        <f t="shared" si="8"/>
        <v>0.74</v>
      </c>
      <c r="V29">
        <f t="shared" si="9"/>
        <v>3.8000000000000003</v>
      </c>
      <c r="W29" s="46"/>
      <c r="Y29" s="46"/>
    </row>
    <row r="30" spans="1:25" x14ac:dyDescent="0.3">
      <c r="A30" s="3" t="s">
        <v>96</v>
      </c>
      <c r="B30" s="16" t="s">
        <v>59</v>
      </c>
      <c r="C30" s="5">
        <v>495</v>
      </c>
      <c r="D30" s="5">
        <v>595</v>
      </c>
      <c r="E30" s="10">
        <f t="shared" si="10"/>
        <v>2.9749999999999996</v>
      </c>
      <c r="F30" s="5"/>
      <c r="G30" s="10"/>
      <c r="H30" s="5"/>
      <c r="I30" s="10"/>
      <c r="J30" s="4" t="s">
        <v>122</v>
      </c>
      <c r="K30" s="45">
        <f>ROUNDUP(C30/1000,2)</f>
        <v>0.5</v>
      </c>
      <c r="L30" s="45">
        <f t="shared" si="1"/>
        <v>0.6</v>
      </c>
      <c r="M30" s="45"/>
      <c r="N30" s="45"/>
      <c r="O30" s="33">
        <f t="shared" si="2"/>
        <v>5.5E-2</v>
      </c>
      <c r="P30" s="47">
        <f t="shared" si="3"/>
        <v>2.1250000000000002E-2</v>
      </c>
      <c r="Q30">
        <f t="shared" si="4"/>
        <v>10000</v>
      </c>
      <c r="R30">
        <f t="shared" si="5"/>
        <v>5.45E-2</v>
      </c>
      <c r="S30" s="19">
        <f t="shared" si="6"/>
        <v>0.64</v>
      </c>
      <c r="T30" s="50">
        <f t="shared" si="7"/>
        <v>3.3000000000000003</v>
      </c>
      <c r="U30" s="52">
        <f t="shared" si="8"/>
        <v>0.74</v>
      </c>
      <c r="V30">
        <f t="shared" si="9"/>
        <v>3.8000000000000003</v>
      </c>
      <c r="W30" s="46"/>
      <c r="Y30" s="46"/>
    </row>
    <row r="31" spans="1:25" x14ac:dyDescent="0.3">
      <c r="A31" s="3" t="s">
        <v>97</v>
      </c>
      <c r="B31" s="16" t="s">
        <v>66</v>
      </c>
      <c r="C31" s="5">
        <v>350</v>
      </c>
      <c r="D31" s="5">
        <v>450</v>
      </c>
      <c r="E31" s="10">
        <f t="shared" si="10"/>
        <v>2.25</v>
      </c>
      <c r="F31" s="5">
        <v>500</v>
      </c>
      <c r="G31" s="10">
        <f>SUM(F31/1000)*5</f>
        <v>2.5</v>
      </c>
      <c r="H31" s="5"/>
      <c r="I31" s="10"/>
      <c r="J31" s="4" t="s">
        <v>127</v>
      </c>
      <c r="K31" s="45">
        <f>ROUNDUP(C31/1000,2)</f>
        <v>0.35</v>
      </c>
      <c r="L31" s="45">
        <f t="shared" si="1"/>
        <v>0.45</v>
      </c>
      <c r="M31" s="45">
        <f t="shared" si="11"/>
        <v>0.5</v>
      </c>
      <c r="N31" s="45"/>
      <c r="O31" s="33">
        <f t="shared" si="2"/>
        <v>3.85E-2</v>
      </c>
      <c r="P31" s="47">
        <f t="shared" si="3"/>
        <v>2.1250000000000002E-2</v>
      </c>
      <c r="Q31">
        <f t="shared" si="4"/>
        <v>10000</v>
      </c>
      <c r="R31">
        <f t="shared" si="5"/>
        <v>5.45E-2</v>
      </c>
      <c r="S31" s="19">
        <f t="shared" si="6"/>
        <v>0.47000000000000003</v>
      </c>
      <c r="T31" s="50">
        <f t="shared" si="7"/>
        <v>2.4</v>
      </c>
      <c r="U31" s="52">
        <f t="shared" si="8"/>
        <v>0.57000000000000006</v>
      </c>
      <c r="V31">
        <f t="shared" si="9"/>
        <v>3</v>
      </c>
      <c r="W31" s="46">
        <f t="shared" si="12"/>
        <v>0.62</v>
      </c>
      <c r="X31">
        <f t="shared" si="13"/>
        <v>3.17</v>
      </c>
      <c r="Y31" s="46"/>
    </row>
    <row r="32" spans="1:25" x14ac:dyDescent="0.3">
      <c r="A32" s="3" t="s">
        <v>97</v>
      </c>
      <c r="B32" s="16" t="s">
        <v>72</v>
      </c>
      <c r="C32" s="5">
        <v>300</v>
      </c>
      <c r="D32" s="5">
        <v>450</v>
      </c>
      <c r="E32" s="10">
        <f t="shared" si="10"/>
        <v>2.25</v>
      </c>
      <c r="F32" s="5">
        <v>550</v>
      </c>
      <c r="G32" s="10">
        <f>SUM(F32/1000)*5</f>
        <v>2.75</v>
      </c>
      <c r="H32" s="5"/>
      <c r="I32" s="10"/>
      <c r="J32" s="4" t="s">
        <v>119</v>
      </c>
      <c r="K32" s="45">
        <f>ROUNDUP(C32/1000,2)</f>
        <v>0.3</v>
      </c>
      <c r="L32" s="45">
        <f t="shared" si="1"/>
        <v>0.45</v>
      </c>
      <c r="M32" s="45">
        <f t="shared" si="11"/>
        <v>0.55000000000000004</v>
      </c>
      <c r="N32" s="45"/>
      <c r="O32" s="33">
        <f t="shared" si="2"/>
        <v>3.3000000000000002E-2</v>
      </c>
      <c r="P32" s="47">
        <f t="shared" si="3"/>
        <v>2.1250000000000002E-2</v>
      </c>
      <c r="Q32">
        <f t="shared" si="4"/>
        <v>10000</v>
      </c>
      <c r="R32">
        <f t="shared" si="5"/>
        <v>5.45E-2</v>
      </c>
      <c r="S32" s="19">
        <f t="shared" si="6"/>
        <v>0.41000000000000003</v>
      </c>
      <c r="T32" s="50">
        <f t="shared" si="7"/>
        <v>2.1</v>
      </c>
      <c r="U32" s="52">
        <f t="shared" si="8"/>
        <v>0.56000000000000005</v>
      </c>
      <c r="V32">
        <f t="shared" si="9"/>
        <v>2.9</v>
      </c>
      <c r="W32" s="46">
        <f t="shared" si="12"/>
        <v>0.66</v>
      </c>
      <c r="X32">
        <f t="shared" si="13"/>
        <v>3.3699999999999997</v>
      </c>
      <c r="Y32" s="46"/>
    </row>
    <row r="33" spans="1:26" x14ac:dyDescent="0.3">
      <c r="A33" s="3" t="s">
        <v>97</v>
      </c>
      <c r="B33" s="16" t="s">
        <v>76</v>
      </c>
      <c r="C33" s="5">
        <v>315</v>
      </c>
      <c r="D33" s="5">
        <v>395</v>
      </c>
      <c r="E33" s="10">
        <f t="shared" si="10"/>
        <v>1.9750000000000001</v>
      </c>
      <c r="F33" s="5">
        <v>465</v>
      </c>
      <c r="G33" s="10">
        <f>SUM(F33/1000)*5</f>
        <v>2.3250000000000002</v>
      </c>
      <c r="H33" s="5">
        <v>495</v>
      </c>
      <c r="I33" s="10">
        <f>SUM(H33/1000)*5</f>
        <v>2.4750000000000001</v>
      </c>
      <c r="J33" s="4" t="s">
        <v>119</v>
      </c>
      <c r="K33" s="45">
        <f>ROUNDUP(C33/1000,2)</f>
        <v>0.32</v>
      </c>
      <c r="L33" s="45">
        <f t="shared" si="1"/>
        <v>0.4</v>
      </c>
      <c r="M33" s="45">
        <f t="shared" si="11"/>
        <v>0.47000000000000003</v>
      </c>
      <c r="N33" s="45">
        <f>ROUNDUP(H33/1000,2)</f>
        <v>0.5</v>
      </c>
      <c r="O33" s="33">
        <f t="shared" si="2"/>
        <v>3.5200000000000002E-2</v>
      </c>
      <c r="P33" s="47">
        <f t="shared" si="3"/>
        <v>2.1250000000000002E-2</v>
      </c>
      <c r="Q33">
        <f t="shared" si="4"/>
        <v>10000</v>
      </c>
      <c r="R33">
        <f t="shared" si="5"/>
        <v>5.45E-2</v>
      </c>
      <c r="S33" s="19">
        <f t="shared" si="6"/>
        <v>0.44</v>
      </c>
      <c r="T33" s="50">
        <f t="shared" si="7"/>
        <v>2.3000000000000003</v>
      </c>
      <c r="U33" s="52">
        <f t="shared" si="8"/>
        <v>0.52</v>
      </c>
      <c r="V33">
        <f t="shared" si="9"/>
        <v>2.7</v>
      </c>
      <c r="W33" s="46">
        <f t="shared" si="12"/>
        <v>0.59</v>
      </c>
      <c r="X33">
        <f t="shared" si="13"/>
        <v>3.01</v>
      </c>
      <c r="Y33" s="46">
        <f t="shared" ref="Y15:Y78" si="14">ROUNDUP(N33+O33+P33+R33,2)</f>
        <v>0.62</v>
      </c>
      <c r="Z33">
        <f t="shared" ref="Z15:Z78" si="15">ROUNDUP(Y33*5.1,2)</f>
        <v>3.17</v>
      </c>
    </row>
    <row r="34" spans="1:26" x14ac:dyDescent="0.3">
      <c r="A34" s="3" t="s">
        <v>97</v>
      </c>
      <c r="B34" s="16" t="s">
        <v>79</v>
      </c>
      <c r="C34" s="5">
        <v>395</v>
      </c>
      <c r="D34" s="5">
        <v>475</v>
      </c>
      <c r="E34" s="10">
        <f t="shared" si="10"/>
        <v>2.375</v>
      </c>
      <c r="F34" s="5">
        <v>555</v>
      </c>
      <c r="G34" s="10">
        <f>SUM(F34/1000)*5</f>
        <v>2.7750000000000004</v>
      </c>
      <c r="H34" s="5">
        <v>595</v>
      </c>
      <c r="I34" s="10">
        <f>SUM(H34/1000)*5</f>
        <v>2.9749999999999996</v>
      </c>
      <c r="J34" s="4" t="s">
        <v>124</v>
      </c>
      <c r="K34" s="45">
        <f>ROUNDUP(C34/1000,2)</f>
        <v>0.4</v>
      </c>
      <c r="L34" s="45">
        <f t="shared" si="1"/>
        <v>0.48</v>
      </c>
      <c r="M34" s="45">
        <f t="shared" si="11"/>
        <v>0.56000000000000005</v>
      </c>
      <c r="N34" s="45">
        <f>ROUNDUP(H34/1000,2)</f>
        <v>0.6</v>
      </c>
      <c r="O34" s="33">
        <f t="shared" si="2"/>
        <v>4.4000000000000004E-2</v>
      </c>
      <c r="P34" s="47">
        <f t="shared" si="3"/>
        <v>2.1250000000000002E-2</v>
      </c>
      <c r="Q34">
        <f t="shared" si="4"/>
        <v>10000</v>
      </c>
      <c r="R34">
        <f t="shared" si="5"/>
        <v>5.45E-2</v>
      </c>
      <c r="S34" s="19">
        <f t="shared" si="6"/>
        <v>0.52</v>
      </c>
      <c r="T34" s="50">
        <f t="shared" si="7"/>
        <v>2.7</v>
      </c>
      <c r="U34" s="52">
        <f t="shared" si="8"/>
        <v>0.6</v>
      </c>
      <c r="V34">
        <f t="shared" si="9"/>
        <v>3.1</v>
      </c>
      <c r="W34" s="46">
        <f t="shared" si="12"/>
        <v>0.68</v>
      </c>
      <c r="X34">
        <f t="shared" si="13"/>
        <v>3.4699999999999998</v>
      </c>
      <c r="Y34" s="46">
        <f t="shared" si="14"/>
        <v>0.72</v>
      </c>
      <c r="Z34">
        <f t="shared" si="15"/>
        <v>3.6799999999999997</v>
      </c>
    </row>
    <row r="35" spans="1:26" x14ac:dyDescent="0.3">
      <c r="A35" s="3" t="s">
        <v>98</v>
      </c>
      <c r="B35" s="16" t="s">
        <v>81</v>
      </c>
      <c r="C35" s="5">
        <v>215</v>
      </c>
      <c r="D35" s="5">
        <v>275</v>
      </c>
      <c r="E35" s="10">
        <f t="shared" si="10"/>
        <v>1.375</v>
      </c>
      <c r="F35" s="5"/>
      <c r="G35" s="10"/>
      <c r="H35" s="5"/>
      <c r="I35" s="10"/>
      <c r="J35" s="4" t="s">
        <v>118</v>
      </c>
      <c r="K35" s="45">
        <f>ROUNDUP(C35/1000,2)</f>
        <v>0.22</v>
      </c>
      <c r="L35" s="45">
        <f t="shared" si="1"/>
        <v>0.28000000000000003</v>
      </c>
      <c r="M35" s="45"/>
      <c r="N35" s="45"/>
      <c r="O35" s="33">
        <f t="shared" si="2"/>
        <v>2.4199999999999999E-2</v>
      </c>
      <c r="P35" s="47">
        <f t="shared" si="3"/>
        <v>2.1250000000000002E-2</v>
      </c>
      <c r="Q35">
        <f t="shared" si="4"/>
        <v>10000</v>
      </c>
      <c r="R35">
        <f t="shared" si="5"/>
        <v>5.45E-2</v>
      </c>
      <c r="S35" s="19">
        <f t="shared" si="6"/>
        <v>0.32</v>
      </c>
      <c r="T35" s="50">
        <f t="shared" si="7"/>
        <v>1.7000000000000002</v>
      </c>
      <c r="U35" s="52">
        <f t="shared" si="8"/>
        <v>0.38</v>
      </c>
      <c r="V35">
        <f t="shared" si="9"/>
        <v>2</v>
      </c>
      <c r="W35" s="46"/>
      <c r="Y35" s="46"/>
    </row>
    <row r="36" spans="1:26" x14ac:dyDescent="0.3">
      <c r="A36" s="3" t="s">
        <v>98</v>
      </c>
      <c r="B36" s="16" t="s">
        <v>82</v>
      </c>
      <c r="C36" s="5">
        <v>215</v>
      </c>
      <c r="D36" s="5">
        <v>275</v>
      </c>
      <c r="E36" s="10">
        <f t="shared" si="10"/>
        <v>1.375</v>
      </c>
      <c r="F36" s="5"/>
      <c r="G36" s="10"/>
      <c r="H36" s="5"/>
      <c r="I36" s="10"/>
      <c r="J36" s="4" t="s">
        <v>127</v>
      </c>
      <c r="K36" s="45">
        <f>ROUNDUP(C36/1000,2)</f>
        <v>0.22</v>
      </c>
      <c r="L36" s="45">
        <f t="shared" si="1"/>
        <v>0.28000000000000003</v>
      </c>
      <c r="M36" s="45"/>
      <c r="N36" s="45"/>
      <c r="O36" s="33">
        <f t="shared" si="2"/>
        <v>2.4199999999999999E-2</v>
      </c>
      <c r="P36" s="47">
        <f t="shared" si="3"/>
        <v>2.1250000000000002E-2</v>
      </c>
      <c r="Q36">
        <f t="shared" si="4"/>
        <v>10000</v>
      </c>
      <c r="R36">
        <f t="shared" si="5"/>
        <v>5.45E-2</v>
      </c>
      <c r="S36" s="19">
        <f t="shared" si="6"/>
        <v>0.32</v>
      </c>
      <c r="T36" s="50">
        <f t="shared" si="7"/>
        <v>1.7000000000000002</v>
      </c>
      <c r="U36" s="52">
        <f t="shared" si="8"/>
        <v>0.38</v>
      </c>
      <c r="V36">
        <f t="shared" si="9"/>
        <v>2</v>
      </c>
      <c r="W36" s="46"/>
      <c r="Y36" s="46"/>
    </row>
    <row r="37" spans="1:26" x14ac:dyDescent="0.3">
      <c r="A37" s="3" t="s">
        <v>98</v>
      </c>
      <c r="B37" s="16" t="s">
        <v>84</v>
      </c>
      <c r="C37" s="5">
        <v>215</v>
      </c>
      <c r="D37" s="5">
        <v>275</v>
      </c>
      <c r="E37" s="10">
        <f t="shared" si="10"/>
        <v>1.375</v>
      </c>
      <c r="F37" s="5"/>
      <c r="G37" s="10"/>
      <c r="H37" s="5"/>
      <c r="I37" s="10"/>
      <c r="J37" s="4" t="s">
        <v>122</v>
      </c>
      <c r="K37" s="45">
        <f>ROUNDUP(C37/1000,2)</f>
        <v>0.22</v>
      </c>
      <c r="L37" s="45">
        <f t="shared" si="1"/>
        <v>0.28000000000000003</v>
      </c>
      <c r="M37" s="45"/>
      <c r="N37" s="45"/>
      <c r="O37" s="33">
        <f t="shared" si="2"/>
        <v>2.4199999999999999E-2</v>
      </c>
      <c r="P37" s="47">
        <f t="shared" si="3"/>
        <v>2.1250000000000002E-2</v>
      </c>
      <c r="Q37">
        <f t="shared" si="4"/>
        <v>10000</v>
      </c>
      <c r="R37">
        <f t="shared" si="5"/>
        <v>5.45E-2</v>
      </c>
      <c r="S37" s="19">
        <f t="shared" si="6"/>
        <v>0.32</v>
      </c>
      <c r="T37" s="50">
        <f t="shared" si="7"/>
        <v>1.7000000000000002</v>
      </c>
      <c r="U37" s="52">
        <f t="shared" si="8"/>
        <v>0.38</v>
      </c>
      <c r="V37">
        <f t="shared" si="9"/>
        <v>2</v>
      </c>
      <c r="W37" s="46"/>
      <c r="Y37" s="46"/>
    </row>
    <row r="38" spans="1:26" x14ac:dyDescent="0.3">
      <c r="A38" s="3" t="s">
        <v>90</v>
      </c>
      <c r="B38" s="16" t="s">
        <v>0</v>
      </c>
      <c r="C38" s="5">
        <v>225</v>
      </c>
      <c r="D38" s="5"/>
      <c r="E38" s="10">
        <f t="shared" si="10"/>
        <v>0</v>
      </c>
      <c r="F38" s="5"/>
      <c r="G38" s="10"/>
      <c r="H38" s="5"/>
      <c r="I38" s="10"/>
      <c r="J38" s="4" t="s">
        <v>118</v>
      </c>
      <c r="K38" s="45">
        <f>ROUNDUP(C38/1000,2)</f>
        <v>0.23</v>
      </c>
      <c r="L38" s="45"/>
      <c r="M38" s="45"/>
      <c r="N38" s="45"/>
      <c r="O38" s="33">
        <f t="shared" si="2"/>
        <v>2.53E-2</v>
      </c>
      <c r="P38" s="47">
        <f t="shared" si="3"/>
        <v>2.1250000000000002E-2</v>
      </c>
      <c r="Q38">
        <f t="shared" si="4"/>
        <v>10000</v>
      </c>
      <c r="R38">
        <f t="shared" si="5"/>
        <v>5.45E-2</v>
      </c>
      <c r="S38" s="19">
        <f t="shared" si="6"/>
        <v>0.34</v>
      </c>
      <c r="T38" s="50">
        <f t="shared" si="7"/>
        <v>1.8</v>
      </c>
      <c r="U38" s="52"/>
      <c r="W38" s="46"/>
      <c r="Y38" s="46"/>
    </row>
    <row r="39" spans="1:26" x14ac:dyDescent="0.3">
      <c r="A39" s="3" t="s">
        <v>91</v>
      </c>
      <c r="B39" s="16" t="s">
        <v>1</v>
      </c>
      <c r="C39" s="5">
        <v>395</v>
      </c>
      <c r="D39" s="5">
        <v>495</v>
      </c>
      <c r="E39" s="10">
        <f t="shared" si="10"/>
        <v>2.4750000000000001</v>
      </c>
      <c r="F39" s="5"/>
      <c r="G39" s="10"/>
      <c r="H39" s="5"/>
      <c r="I39" s="10"/>
      <c r="J39" s="4" t="s">
        <v>119</v>
      </c>
      <c r="K39" s="45">
        <f>ROUNDUP(C39/1000,2)</f>
        <v>0.4</v>
      </c>
      <c r="L39" s="45">
        <f t="shared" si="1"/>
        <v>0.5</v>
      </c>
      <c r="M39" s="45"/>
      <c r="N39" s="45"/>
      <c r="O39" s="33">
        <f t="shared" si="2"/>
        <v>4.4000000000000004E-2</v>
      </c>
      <c r="P39" s="47">
        <f t="shared" si="3"/>
        <v>2.1250000000000002E-2</v>
      </c>
      <c r="Q39">
        <f t="shared" si="4"/>
        <v>10000</v>
      </c>
      <c r="R39">
        <f t="shared" si="5"/>
        <v>5.45E-2</v>
      </c>
      <c r="S39" s="19">
        <f t="shared" si="6"/>
        <v>0.52</v>
      </c>
      <c r="T39" s="50">
        <f t="shared" si="7"/>
        <v>2.7</v>
      </c>
      <c r="U39" s="52">
        <f t="shared" si="8"/>
        <v>0.62</v>
      </c>
      <c r="V39">
        <f t="shared" si="9"/>
        <v>3.2</v>
      </c>
      <c r="W39" s="46"/>
      <c r="Y39" s="46"/>
    </row>
    <row r="40" spans="1:26" x14ac:dyDescent="0.3">
      <c r="A40" s="3" t="s">
        <v>91</v>
      </c>
      <c r="B40" s="16" t="s">
        <v>2</v>
      </c>
      <c r="C40" s="5">
        <v>395</v>
      </c>
      <c r="D40" s="5">
        <v>495</v>
      </c>
      <c r="E40" s="10">
        <f t="shared" si="10"/>
        <v>2.4750000000000001</v>
      </c>
      <c r="F40" s="5"/>
      <c r="G40" s="10"/>
      <c r="H40" s="5"/>
      <c r="I40" s="10"/>
      <c r="J40" s="4" t="s">
        <v>121</v>
      </c>
      <c r="K40" s="45">
        <f>ROUNDUP(C40/1000,2)</f>
        <v>0.4</v>
      </c>
      <c r="L40" s="45">
        <f t="shared" si="1"/>
        <v>0.5</v>
      </c>
      <c r="M40" s="45"/>
      <c r="N40" s="45"/>
      <c r="O40" s="33">
        <f t="shared" si="2"/>
        <v>4.4000000000000004E-2</v>
      </c>
      <c r="P40" s="47">
        <f t="shared" si="3"/>
        <v>2.1250000000000002E-2</v>
      </c>
      <c r="Q40">
        <f t="shared" si="4"/>
        <v>10000</v>
      </c>
      <c r="R40">
        <f t="shared" si="5"/>
        <v>5.45E-2</v>
      </c>
      <c r="S40" s="19">
        <f t="shared" si="6"/>
        <v>0.52</v>
      </c>
      <c r="T40" s="50">
        <f t="shared" si="7"/>
        <v>2.7</v>
      </c>
      <c r="U40" s="52">
        <f t="shared" si="8"/>
        <v>0.62</v>
      </c>
      <c r="V40">
        <f t="shared" si="9"/>
        <v>3.2</v>
      </c>
      <c r="W40" s="46"/>
      <c r="Y40" s="46"/>
    </row>
    <row r="41" spans="1:26" x14ac:dyDescent="0.3">
      <c r="A41" s="3" t="s">
        <v>91</v>
      </c>
      <c r="B41" s="16" t="s">
        <v>3</v>
      </c>
      <c r="C41" s="5">
        <v>395</v>
      </c>
      <c r="D41" s="5">
        <v>495</v>
      </c>
      <c r="E41" s="10">
        <f t="shared" si="10"/>
        <v>2.4750000000000001</v>
      </c>
      <c r="F41" s="5"/>
      <c r="G41" s="10"/>
      <c r="H41" s="5"/>
      <c r="I41" s="10"/>
      <c r="J41" s="4" t="s">
        <v>120</v>
      </c>
      <c r="K41" s="45">
        <f>ROUNDUP(C41/1000,2)</f>
        <v>0.4</v>
      </c>
      <c r="L41" s="45">
        <f t="shared" si="1"/>
        <v>0.5</v>
      </c>
      <c r="M41" s="45"/>
      <c r="N41" s="45"/>
      <c r="O41" s="33">
        <f t="shared" si="2"/>
        <v>4.4000000000000004E-2</v>
      </c>
      <c r="P41" s="47">
        <f t="shared" si="3"/>
        <v>2.1250000000000002E-2</v>
      </c>
      <c r="Q41">
        <f t="shared" si="4"/>
        <v>10000</v>
      </c>
      <c r="R41">
        <f t="shared" si="5"/>
        <v>5.45E-2</v>
      </c>
      <c r="S41" s="19">
        <f t="shared" si="6"/>
        <v>0.52</v>
      </c>
      <c r="T41" s="50">
        <f t="shared" si="7"/>
        <v>2.7</v>
      </c>
      <c r="U41" s="52">
        <f t="shared" si="8"/>
        <v>0.62</v>
      </c>
      <c r="V41">
        <f t="shared" si="9"/>
        <v>3.2</v>
      </c>
      <c r="W41" s="46"/>
      <c r="Y41" s="46"/>
    </row>
    <row r="42" spans="1:26" x14ac:dyDescent="0.3">
      <c r="A42" s="3" t="s">
        <v>91</v>
      </c>
      <c r="B42" s="16" t="s">
        <v>4</v>
      </c>
      <c r="C42" s="5">
        <v>395</v>
      </c>
      <c r="D42" s="5">
        <v>495</v>
      </c>
      <c r="E42" s="10">
        <f t="shared" si="10"/>
        <v>2.4750000000000001</v>
      </c>
      <c r="F42" s="5"/>
      <c r="G42" s="10"/>
      <c r="H42" s="5"/>
      <c r="I42" s="10"/>
      <c r="J42" s="4" t="s">
        <v>118</v>
      </c>
      <c r="K42" s="45">
        <f>ROUNDUP(C42/1000,2)</f>
        <v>0.4</v>
      </c>
      <c r="L42" s="45">
        <f t="shared" si="1"/>
        <v>0.5</v>
      </c>
      <c r="M42" s="45"/>
      <c r="N42" s="45"/>
      <c r="O42" s="33">
        <f t="shared" si="2"/>
        <v>4.4000000000000004E-2</v>
      </c>
      <c r="P42" s="47">
        <f t="shared" si="3"/>
        <v>2.1250000000000002E-2</v>
      </c>
      <c r="Q42">
        <f t="shared" si="4"/>
        <v>10000</v>
      </c>
      <c r="R42">
        <f t="shared" si="5"/>
        <v>5.45E-2</v>
      </c>
      <c r="S42" s="19">
        <f t="shared" si="6"/>
        <v>0.52</v>
      </c>
      <c r="T42" s="50">
        <f t="shared" si="7"/>
        <v>2.7</v>
      </c>
      <c r="U42" s="52">
        <f t="shared" si="8"/>
        <v>0.62</v>
      </c>
      <c r="V42">
        <f t="shared" si="9"/>
        <v>3.2</v>
      </c>
      <c r="W42" s="46"/>
      <c r="Y42" s="46"/>
    </row>
    <row r="43" spans="1:26" x14ac:dyDescent="0.3">
      <c r="A43" s="3" t="s">
        <v>92</v>
      </c>
      <c r="B43" s="16" t="s">
        <v>5</v>
      </c>
      <c r="C43" s="5">
        <v>230</v>
      </c>
      <c r="D43" s="5"/>
      <c r="E43" s="10">
        <f t="shared" si="10"/>
        <v>0</v>
      </c>
      <c r="F43" s="5"/>
      <c r="G43" s="10"/>
      <c r="H43" s="5"/>
      <c r="I43" s="10"/>
      <c r="J43" s="4" t="s">
        <v>122</v>
      </c>
      <c r="K43" s="45">
        <f>ROUNDUP(C43/1000,2)</f>
        <v>0.23</v>
      </c>
      <c r="L43" s="45"/>
      <c r="M43" s="45"/>
      <c r="N43" s="45"/>
      <c r="O43" s="33">
        <f t="shared" si="2"/>
        <v>2.53E-2</v>
      </c>
      <c r="P43" s="47">
        <f t="shared" si="3"/>
        <v>2.1250000000000002E-2</v>
      </c>
      <c r="Q43">
        <f t="shared" si="4"/>
        <v>10000</v>
      </c>
      <c r="R43">
        <f t="shared" si="5"/>
        <v>5.45E-2</v>
      </c>
      <c r="S43" s="19">
        <f t="shared" si="6"/>
        <v>0.34</v>
      </c>
      <c r="T43" s="50">
        <f t="shared" si="7"/>
        <v>1.8</v>
      </c>
      <c r="U43" s="52"/>
      <c r="W43" s="46"/>
      <c r="Y43" s="46"/>
    </row>
    <row r="44" spans="1:26" x14ac:dyDescent="0.3">
      <c r="A44" s="3" t="s">
        <v>92</v>
      </c>
      <c r="B44" s="16" t="s">
        <v>6</v>
      </c>
      <c r="C44" s="5">
        <v>245</v>
      </c>
      <c r="D44" s="5">
        <v>295</v>
      </c>
      <c r="E44" s="10">
        <f t="shared" si="10"/>
        <v>1.4749999999999999</v>
      </c>
      <c r="F44" s="5"/>
      <c r="G44" s="10"/>
      <c r="H44" s="5"/>
      <c r="I44" s="10"/>
      <c r="J44" s="4" t="s">
        <v>124</v>
      </c>
      <c r="K44" s="45">
        <f>ROUNDUP(C44/1000,2)</f>
        <v>0.25</v>
      </c>
      <c r="L44" s="45">
        <f t="shared" si="1"/>
        <v>0.3</v>
      </c>
      <c r="M44" s="45"/>
      <c r="N44" s="45"/>
      <c r="O44" s="33">
        <f t="shared" si="2"/>
        <v>2.75E-2</v>
      </c>
      <c r="P44" s="47">
        <f t="shared" si="3"/>
        <v>2.1250000000000002E-2</v>
      </c>
      <c r="Q44">
        <f t="shared" si="4"/>
        <v>10000</v>
      </c>
      <c r="R44">
        <f t="shared" si="5"/>
        <v>5.45E-2</v>
      </c>
      <c r="S44" s="19">
        <f t="shared" si="6"/>
        <v>0.36</v>
      </c>
      <c r="T44" s="50">
        <f t="shared" si="7"/>
        <v>1.9000000000000001</v>
      </c>
      <c r="U44" s="52">
        <f t="shared" si="8"/>
        <v>0.41000000000000003</v>
      </c>
      <c r="V44">
        <f t="shared" si="9"/>
        <v>2.1</v>
      </c>
      <c r="W44" s="46"/>
      <c r="Y44" s="46"/>
    </row>
    <row r="45" spans="1:26" x14ac:dyDescent="0.3">
      <c r="A45" s="3" t="s">
        <v>92</v>
      </c>
      <c r="B45" s="16" t="s">
        <v>7</v>
      </c>
      <c r="C45" s="5">
        <v>220</v>
      </c>
      <c r="D45" s="5">
        <v>285</v>
      </c>
      <c r="E45" s="10">
        <f t="shared" si="10"/>
        <v>1.4249999999999998</v>
      </c>
      <c r="F45" s="5"/>
      <c r="G45" s="10"/>
      <c r="H45" s="5"/>
      <c r="I45" s="10"/>
      <c r="J45" s="4" t="s">
        <v>118</v>
      </c>
      <c r="K45" s="45">
        <f>ROUNDUP(C45/1000,2)</f>
        <v>0.22</v>
      </c>
      <c r="L45" s="45">
        <f t="shared" si="1"/>
        <v>0.29000000000000004</v>
      </c>
      <c r="M45" s="45"/>
      <c r="N45" s="45"/>
      <c r="O45" s="33">
        <f t="shared" si="2"/>
        <v>2.4199999999999999E-2</v>
      </c>
      <c r="P45" s="47">
        <f t="shared" si="3"/>
        <v>2.1250000000000002E-2</v>
      </c>
      <c r="Q45">
        <f t="shared" si="4"/>
        <v>10000</v>
      </c>
      <c r="R45">
        <f t="shared" si="5"/>
        <v>5.45E-2</v>
      </c>
      <c r="S45" s="19">
        <f t="shared" si="6"/>
        <v>0.32</v>
      </c>
      <c r="T45" s="50">
        <f t="shared" si="7"/>
        <v>1.7000000000000002</v>
      </c>
      <c r="U45" s="52">
        <f t="shared" si="8"/>
        <v>0.39</v>
      </c>
      <c r="V45">
        <f t="shared" si="9"/>
        <v>2</v>
      </c>
      <c r="W45" s="46"/>
      <c r="Y45" s="46"/>
    </row>
    <row r="46" spans="1:26" x14ac:dyDescent="0.3">
      <c r="A46" s="3" t="s">
        <v>92</v>
      </c>
      <c r="B46" s="16" t="s">
        <v>8</v>
      </c>
      <c r="C46" s="5">
        <v>220</v>
      </c>
      <c r="D46" s="5">
        <v>265</v>
      </c>
      <c r="E46" s="10">
        <f t="shared" si="10"/>
        <v>1.3250000000000002</v>
      </c>
      <c r="F46" s="5"/>
      <c r="G46" s="10"/>
      <c r="H46" s="5"/>
      <c r="I46" s="10"/>
      <c r="J46" s="4" t="s">
        <v>119</v>
      </c>
      <c r="K46" s="45">
        <f>ROUNDUP(C46/1000,2)</f>
        <v>0.22</v>
      </c>
      <c r="L46" s="45">
        <f t="shared" si="1"/>
        <v>0.27</v>
      </c>
      <c r="M46" s="45"/>
      <c r="N46" s="45"/>
      <c r="O46" s="33">
        <f t="shared" si="2"/>
        <v>2.4199999999999999E-2</v>
      </c>
      <c r="P46" s="47">
        <f t="shared" si="3"/>
        <v>2.1250000000000002E-2</v>
      </c>
      <c r="Q46">
        <f t="shared" si="4"/>
        <v>10000</v>
      </c>
      <c r="R46">
        <f t="shared" si="5"/>
        <v>5.45E-2</v>
      </c>
      <c r="S46" s="19">
        <f t="shared" si="6"/>
        <v>0.32</v>
      </c>
      <c r="T46" s="50">
        <f t="shared" si="7"/>
        <v>1.7000000000000002</v>
      </c>
      <c r="U46" s="52">
        <f t="shared" si="8"/>
        <v>0.37</v>
      </c>
      <c r="V46">
        <f t="shared" si="9"/>
        <v>1.9000000000000001</v>
      </c>
      <c r="W46" s="46"/>
      <c r="Y46" s="46"/>
    </row>
    <row r="47" spans="1:26" x14ac:dyDescent="0.3">
      <c r="A47" s="3" t="s">
        <v>92</v>
      </c>
      <c r="B47" s="16" t="s">
        <v>104</v>
      </c>
      <c r="C47" s="5">
        <v>235</v>
      </c>
      <c r="D47" s="5"/>
      <c r="E47" s="10"/>
      <c r="F47" s="5"/>
      <c r="G47" s="10"/>
      <c r="H47" s="5"/>
      <c r="I47" s="10"/>
      <c r="J47" s="4" t="s">
        <v>122</v>
      </c>
      <c r="K47" s="45">
        <f>ROUNDUP(C47/1000,2)</f>
        <v>0.24000000000000002</v>
      </c>
      <c r="L47" s="45"/>
      <c r="M47" s="45"/>
      <c r="N47" s="45"/>
      <c r="O47" s="33">
        <f t="shared" si="2"/>
        <v>2.6400000000000003E-2</v>
      </c>
      <c r="P47" s="47">
        <f t="shared" si="3"/>
        <v>2.1250000000000002E-2</v>
      </c>
      <c r="Q47">
        <f t="shared" si="4"/>
        <v>10000</v>
      </c>
      <c r="R47">
        <f t="shared" si="5"/>
        <v>5.45E-2</v>
      </c>
      <c r="S47" s="19">
        <f t="shared" si="6"/>
        <v>0.35000000000000003</v>
      </c>
      <c r="T47" s="50">
        <f t="shared" si="7"/>
        <v>1.8</v>
      </c>
      <c r="U47" s="52"/>
      <c r="W47" s="46"/>
      <c r="Y47" s="46"/>
    </row>
    <row r="48" spans="1:26" x14ac:dyDescent="0.3">
      <c r="A48" s="3" t="s">
        <v>92</v>
      </c>
      <c r="B48" s="16" t="s">
        <v>9</v>
      </c>
      <c r="C48" s="5">
        <v>210</v>
      </c>
      <c r="D48" s="5">
        <v>275</v>
      </c>
      <c r="E48" s="10">
        <f t="shared" ref="E48:E61" si="16">SUM(D48/1000)*5</f>
        <v>1.375</v>
      </c>
      <c r="F48" s="5"/>
      <c r="G48" s="10"/>
      <c r="H48" s="5"/>
      <c r="I48" s="10"/>
      <c r="J48" s="4" t="s">
        <v>118</v>
      </c>
      <c r="K48" s="45">
        <f>ROUNDUP(C48/1000,2)</f>
        <v>0.21</v>
      </c>
      <c r="L48" s="45">
        <f t="shared" si="1"/>
        <v>0.28000000000000003</v>
      </c>
      <c r="M48" s="45"/>
      <c r="N48" s="45"/>
      <c r="O48" s="33">
        <f t="shared" si="2"/>
        <v>2.3099999999999999E-2</v>
      </c>
      <c r="P48" s="47">
        <f t="shared" si="3"/>
        <v>2.1250000000000002E-2</v>
      </c>
      <c r="Q48">
        <f t="shared" si="4"/>
        <v>10000</v>
      </c>
      <c r="R48">
        <f t="shared" si="5"/>
        <v>5.45E-2</v>
      </c>
      <c r="S48" s="19">
        <f t="shared" si="6"/>
        <v>0.31</v>
      </c>
      <c r="T48" s="50">
        <f t="shared" si="7"/>
        <v>1.6</v>
      </c>
      <c r="U48" s="52">
        <f t="shared" si="8"/>
        <v>0.38</v>
      </c>
      <c r="V48">
        <f t="shared" si="9"/>
        <v>2</v>
      </c>
      <c r="W48" s="46"/>
      <c r="Y48" s="46"/>
    </row>
    <row r="49" spans="1:25" x14ac:dyDescent="0.3">
      <c r="A49" s="12" t="s">
        <v>92</v>
      </c>
      <c r="B49" s="16" t="s">
        <v>105</v>
      </c>
      <c r="C49" s="5">
        <v>220</v>
      </c>
      <c r="D49" s="5">
        <v>275</v>
      </c>
      <c r="E49" s="10">
        <f t="shared" si="16"/>
        <v>1.375</v>
      </c>
      <c r="F49" s="5"/>
      <c r="G49" s="10"/>
      <c r="H49" s="5"/>
      <c r="I49" s="10"/>
      <c r="J49" s="4" t="s">
        <v>124</v>
      </c>
      <c r="K49" s="45">
        <f>ROUNDUP(C49/1000,2)</f>
        <v>0.22</v>
      </c>
      <c r="L49" s="45">
        <f t="shared" si="1"/>
        <v>0.28000000000000003</v>
      </c>
      <c r="M49" s="45"/>
      <c r="N49" s="45"/>
      <c r="O49" s="33">
        <f t="shared" si="2"/>
        <v>2.4199999999999999E-2</v>
      </c>
      <c r="P49" s="47">
        <f t="shared" si="3"/>
        <v>2.1250000000000002E-2</v>
      </c>
      <c r="Q49">
        <f t="shared" si="4"/>
        <v>10000</v>
      </c>
      <c r="R49">
        <f t="shared" si="5"/>
        <v>5.45E-2</v>
      </c>
      <c r="S49" s="19">
        <f t="shared" si="6"/>
        <v>0.32</v>
      </c>
      <c r="T49" s="50">
        <f t="shared" si="7"/>
        <v>1.7000000000000002</v>
      </c>
      <c r="U49" s="52">
        <f t="shared" si="8"/>
        <v>0.38</v>
      </c>
      <c r="V49">
        <f t="shared" si="9"/>
        <v>2</v>
      </c>
      <c r="W49" s="46"/>
      <c r="Y49" s="46"/>
    </row>
    <row r="50" spans="1:25" x14ac:dyDescent="0.3">
      <c r="A50" s="3" t="s">
        <v>92</v>
      </c>
      <c r="B50" s="16" t="s">
        <v>11</v>
      </c>
      <c r="C50" s="5">
        <v>220</v>
      </c>
      <c r="D50" s="5">
        <v>275</v>
      </c>
      <c r="E50" s="10">
        <f t="shared" si="16"/>
        <v>1.375</v>
      </c>
      <c r="F50" s="5"/>
      <c r="G50" s="10"/>
      <c r="H50" s="5"/>
      <c r="I50" s="10"/>
      <c r="J50" s="4" t="s">
        <v>122</v>
      </c>
      <c r="K50" s="45">
        <f>ROUNDUP(C50/1000,2)</f>
        <v>0.22</v>
      </c>
      <c r="L50" s="45">
        <f t="shared" si="1"/>
        <v>0.28000000000000003</v>
      </c>
      <c r="M50" s="45"/>
      <c r="N50" s="45"/>
      <c r="O50" s="33">
        <f t="shared" si="2"/>
        <v>2.4199999999999999E-2</v>
      </c>
      <c r="P50" s="47">
        <f t="shared" si="3"/>
        <v>2.1250000000000002E-2</v>
      </c>
      <c r="Q50">
        <f t="shared" si="4"/>
        <v>10000</v>
      </c>
      <c r="R50">
        <f t="shared" si="5"/>
        <v>5.45E-2</v>
      </c>
      <c r="S50" s="19">
        <f t="shared" si="6"/>
        <v>0.32</v>
      </c>
      <c r="T50" s="50">
        <f t="shared" si="7"/>
        <v>1.7000000000000002</v>
      </c>
      <c r="U50" s="52">
        <f t="shared" si="8"/>
        <v>0.38</v>
      </c>
      <c r="V50">
        <f t="shared" si="9"/>
        <v>2</v>
      </c>
      <c r="W50" s="46"/>
      <c r="Y50" s="46"/>
    </row>
    <row r="51" spans="1:25" x14ac:dyDescent="0.3">
      <c r="A51" s="3" t="s">
        <v>92</v>
      </c>
      <c r="B51" s="16" t="s">
        <v>12</v>
      </c>
      <c r="C51" s="5">
        <v>225</v>
      </c>
      <c r="D51" s="5">
        <v>265</v>
      </c>
      <c r="E51" s="10">
        <f t="shared" si="16"/>
        <v>1.3250000000000002</v>
      </c>
      <c r="F51" s="5">
        <v>295</v>
      </c>
      <c r="G51" s="10">
        <f>SUM(F51/1000)*5</f>
        <v>1.4749999999999999</v>
      </c>
      <c r="H51" s="5"/>
      <c r="I51" s="10"/>
      <c r="J51" s="4" t="s">
        <v>118</v>
      </c>
      <c r="K51" s="45">
        <f>ROUNDUP(C51/1000,2)</f>
        <v>0.23</v>
      </c>
      <c r="L51" s="45">
        <f t="shared" si="1"/>
        <v>0.27</v>
      </c>
      <c r="M51" s="45">
        <f t="shared" si="11"/>
        <v>0.3</v>
      </c>
      <c r="N51" s="45"/>
      <c r="O51" s="33">
        <f t="shared" si="2"/>
        <v>2.53E-2</v>
      </c>
      <c r="P51" s="47">
        <f t="shared" si="3"/>
        <v>2.1250000000000002E-2</v>
      </c>
      <c r="Q51">
        <f t="shared" si="4"/>
        <v>10000</v>
      </c>
      <c r="R51">
        <f t="shared" si="5"/>
        <v>5.45E-2</v>
      </c>
      <c r="S51" s="19">
        <f t="shared" si="6"/>
        <v>0.34</v>
      </c>
      <c r="T51" s="50">
        <f t="shared" si="7"/>
        <v>1.8</v>
      </c>
      <c r="U51" s="52">
        <f t="shared" si="8"/>
        <v>0.38</v>
      </c>
      <c r="V51">
        <f t="shared" si="9"/>
        <v>2</v>
      </c>
      <c r="W51" s="46">
        <f t="shared" si="12"/>
        <v>0.41000000000000003</v>
      </c>
      <c r="X51">
        <f t="shared" si="13"/>
        <v>2.0999999999999996</v>
      </c>
      <c r="Y51" s="46"/>
    </row>
    <row r="52" spans="1:25" x14ac:dyDescent="0.3">
      <c r="A52" s="3" t="s">
        <v>92</v>
      </c>
      <c r="B52" s="16" t="s">
        <v>14</v>
      </c>
      <c r="C52" s="5">
        <v>250</v>
      </c>
      <c r="D52" s="5">
        <v>295</v>
      </c>
      <c r="E52" s="10">
        <f t="shared" si="16"/>
        <v>1.4749999999999999</v>
      </c>
      <c r="F52" s="5"/>
      <c r="G52" s="10"/>
      <c r="H52" s="5"/>
      <c r="I52" s="10"/>
      <c r="J52" s="4" t="s">
        <v>124</v>
      </c>
      <c r="K52" s="45">
        <f>ROUNDUP(C52/1000,2)</f>
        <v>0.25</v>
      </c>
      <c r="L52" s="45">
        <f t="shared" si="1"/>
        <v>0.3</v>
      </c>
      <c r="M52" s="45"/>
      <c r="N52" s="45"/>
      <c r="O52" s="33">
        <f t="shared" si="2"/>
        <v>2.75E-2</v>
      </c>
      <c r="P52" s="47">
        <f t="shared" si="3"/>
        <v>2.1250000000000002E-2</v>
      </c>
      <c r="Q52">
        <f t="shared" si="4"/>
        <v>10000</v>
      </c>
      <c r="R52">
        <f t="shared" si="5"/>
        <v>5.45E-2</v>
      </c>
      <c r="S52" s="19">
        <f t="shared" si="6"/>
        <v>0.36</v>
      </c>
      <c r="T52" s="50">
        <f t="shared" si="7"/>
        <v>1.9000000000000001</v>
      </c>
      <c r="U52" s="52">
        <f t="shared" si="8"/>
        <v>0.41000000000000003</v>
      </c>
      <c r="V52">
        <f t="shared" si="9"/>
        <v>2.1</v>
      </c>
      <c r="W52" s="46"/>
      <c r="Y52" s="46"/>
    </row>
    <row r="53" spans="1:25" x14ac:dyDescent="0.3">
      <c r="A53" s="3" t="s">
        <v>92</v>
      </c>
      <c r="B53" s="16" t="s">
        <v>15</v>
      </c>
      <c r="C53" s="5">
        <v>245</v>
      </c>
      <c r="D53" s="5">
        <v>295</v>
      </c>
      <c r="E53" s="10">
        <f t="shared" si="16"/>
        <v>1.4749999999999999</v>
      </c>
      <c r="F53" s="5"/>
      <c r="G53" s="10"/>
      <c r="H53" s="5"/>
      <c r="I53" s="10"/>
      <c r="J53" s="4" t="s">
        <v>119</v>
      </c>
      <c r="K53" s="45">
        <f>ROUNDUP(C53/1000,2)</f>
        <v>0.25</v>
      </c>
      <c r="L53" s="45">
        <f t="shared" si="1"/>
        <v>0.3</v>
      </c>
      <c r="M53" s="45"/>
      <c r="N53" s="45"/>
      <c r="O53" s="33">
        <f t="shared" si="2"/>
        <v>2.75E-2</v>
      </c>
      <c r="P53" s="47">
        <f t="shared" si="3"/>
        <v>2.1250000000000002E-2</v>
      </c>
      <c r="Q53">
        <f t="shared" si="4"/>
        <v>10000</v>
      </c>
      <c r="R53">
        <f t="shared" si="5"/>
        <v>5.45E-2</v>
      </c>
      <c r="S53" s="19">
        <f t="shared" si="6"/>
        <v>0.36</v>
      </c>
      <c r="T53" s="50">
        <f t="shared" si="7"/>
        <v>1.9000000000000001</v>
      </c>
      <c r="U53" s="52">
        <f t="shared" si="8"/>
        <v>0.41000000000000003</v>
      </c>
      <c r="V53">
        <f t="shared" si="9"/>
        <v>2.1</v>
      </c>
      <c r="W53" s="46"/>
      <c r="Y53" s="46"/>
    </row>
    <row r="54" spans="1:25" x14ac:dyDescent="0.3">
      <c r="A54" s="12" t="s">
        <v>92</v>
      </c>
      <c r="B54" s="16" t="s">
        <v>16</v>
      </c>
      <c r="C54" s="5"/>
      <c r="D54" s="5">
        <v>285</v>
      </c>
      <c r="E54" s="10">
        <f t="shared" si="16"/>
        <v>1.4249999999999998</v>
      </c>
      <c r="F54" s="5"/>
      <c r="G54" s="10"/>
      <c r="H54" s="5"/>
      <c r="I54" s="10"/>
      <c r="J54" s="4" t="s">
        <v>126</v>
      </c>
      <c r="K54" s="45">
        <f>ROUNDUP(C54/1000,2)</f>
        <v>0</v>
      </c>
      <c r="L54" s="45">
        <f t="shared" si="1"/>
        <v>0.29000000000000004</v>
      </c>
      <c r="M54" s="45"/>
      <c r="N54" s="45"/>
      <c r="O54" s="33">
        <f t="shared" si="2"/>
        <v>0</v>
      </c>
      <c r="P54" s="47">
        <f t="shared" si="3"/>
        <v>2.1250000000000002E-2</v>
      </c>
      <c r="Q54">
        <f t="shared" si="4"/>
        <v>10000</v>
      </c>
      <c r="R54">
        <f t="shared" si="5"/>
        <v>5.45E-2</v>
      </c>
      <c r="S54" s="19">
        <f t="shared" si="6"/>
        <v>0.08</v>
      </c>
      <c r="U54" s="52">
        <f t="shared" si="8"/>
        <v>0.37</v>
      </c>
      <c r="V54">
        <f t="shared" si="9"/>
        <v>1.9000000000000001</v>
      </c>
      <c r="W54" s="46"/>
      <c r="Y54" s="46"/>
    </row>
    <row r="55" spans="1:25" x14ac:dyDescent="0.3">
      <c r="A55" s="3" t="s">
        <v>92</v>
      </c>
      <c r="B55" s="16" t="s">
        <v>17</v>
      </c>
      <c r="C55" s="5">
        <v>210</v>
      </c>
      <c r="D55" s="5">
        <v>275</v>
      </c>
      <c r="E55" s="10">
        <f t="shared" si="16"/>
        <v>1.375</v>
      </c>
      <c r="F55" s="5"/>
      <c r="G55" s="10"/>
      <c r="H55" s="5"/>
      <c r="I55" s="10"/>
      <c r="J55" s="4" t="s">
        <v>127</v>
      </c>
      <c r="K55" s="45">
        <f>ROUNDUP(C55/1000,2)</f>
        <v>0.21</v>
      </c>
      <c r="L55" s="45">
        <f t="shared" si="1"/>
        <v>0.28000000000000003</v>
      </c>
      <c r="M55" s="45"/>
      <c r="N55" s="45"/>
      <c r="O55" s="33">
        <f t="shared" si="2"/>
        <v>2.3099999999999999E-2</v>
      </c>
      <c r="P55" s="47">
        <f t="shared" si="3"/>
        <v>2.1250000000000002E-2</v>
      </c>
      <c r="Q55">
        <f t="shared" si="4"/>
        <v>10000</v>
      </c>
      <c r="R55">
        <f t="shared" si="5"/>
        <v>5.45E-2</v>
      </c>
      <c r="S55" s="19">
        <f t="shared" si="6"/>
        <v>0.31</v>
      </c>
      <c r="T55" s="50">
        <f t="shared" si="7"/>
        <v>1.6</v>
      </c>
      <c r="U55" s="52">
        <f t="shared" si="8"/>
        <v>0.38</v>
      </c>
      <c r="V55">
        <f t="shared" si="9"/>
        <v>2</v>
      </c>
      <c r="W55" s="46"/>
      <c r="Y55" s="46"/>
    </row>
    <row r="56" spans="1:25" x14ac:dyDescent="0.3">
      <c r="A56" s="3" t="s">
        <v>92</v>
      </c>
      <c r="B56" s="16" t="s">
        <v>18</v>
      </c>
      <c r="C56" s="5">
        <v>235</v>
      </c>
      <c r="D56" s="5">
        <v>285</v>
      </c>
      <c r="E56" s="10">
        <f t="shared" si="16"/>
        <v>1.4249999999999998</v>
      </c>
      <c r="F56" s="5"/>
      <c r="G56" s="10"/>
      <c r="H56" s="5"/>
      <c r="I56" s="10"/>
      <c r="J56" s="4" t="s">
        <v>119</v>
      </c>
      <c r="K56" s="45">
        <f>ROUNDUP(C56/1000,2)</f>
        <v>0.24000000000000002</v>
      </c>
      <c r="L56" s="45">
        <f t="shared" si="1"/>
        <v>0.29000000000000004</v>
      </c>
      <c r="M56" s="45"/>
      <c r="N56" s="45"/>
      <c r="O56" s="33">
        <f t="shared" si="2"/>
        <v>2.6400000000000003E-2</v>
      </c>
      <c r="P56" s="47">
        <f t="shared" si="3"/>
        <v>2.1250000000000002E-2</v>
      </c>
      <c r="Q56">
        <f t="shared" si="4"/>
        <v>10000</v>
      </c>
      <c r="R56">
        <f t="shared" si="5"/>
        <v>5.45E-2</v>
      </c>
      <c r="S56" s="19">
        <f t="shared" si="6"/>
        <v>0.35000000000000003</v>
      </c>
      <c r="T56" s="50">
        <f t="shared" si="7"/>
        <v>1.8</v>
      </c>
      <c r="U56" s="52">
        <f t="shared" si="8"/>
        <v>0.4</v>
      </c>
      <c r="V56">
        <f t="shared" si="9"/>
        <v>2.1</v>
      </c>
      <c r="W56" s="46"/>
      <c r="Y56" s="46"/>
    </row>
    <row r="57" spans="1:25" x14ac:dyDescent="0.3">
      <c r="A57" s="3" t="s">
        <v>92</v>
      </c>
      <c r="B57" s="16" t="s">
        <v>20</v>
      </c>
      <c r="C57" s="5">
        <v>225</v>
      </c>
      <c r="D57" s="5">
        <v>275</v>
      </c>
      <c r="E57" s="10">
        <f t="shared" si="16"/>
        <v>1.375</v>
      </c>
      <c r="F57" s="5"/>
      <c r="G57" s="10"/>
      <c r="H57" s="5"/>
      <c r="I57" s="10"/>
      <c r="J57" s="4" t="s">
        <v>118</v>
      </c>
      <c r="K57" s="45">
        <f>ROUNDUP(C57/1000,2)</f>
        <v>0.23</v>
      </c>
      <c r="L57" s="45">
        <f t="shared" si="1"/>
        <v>0.28000000000000003</v>
      </c>
      <c r="M57" s="45"/>
      <c r="N57" s="45"/>
      <c r="O57" s="33">
        <f t="shared" si="2"/>
        <v>2.53E-2</v>
      </c>
      <c r="P57" s="47">
        <f t="shared" si="3"/>
        <v>2.1250000000000002E-2</v>
      </c>
      <c r="Q57">
        <f t="shared" si="4"/>
        <v>10000</v>
      </c>
      <c r="R57">
        <f t="shared" si="5"/>
        <v>5.45E-2</v>
      </c>
      <c r="S57" s="19">
        <f t="shared" si="6"/>
        <v>0.34</v>
      </c>
      <c r="T57" s="50">
        <f t="shared" si="7"/>
        <v>1.8</v>
      </c>
      <c r="U57" s="52">
        <f t="shared" si="8"/>
        <v>0.39</v>
      </c>
      <c r="V57">
        <f t="shared" si="9"/>
        <v>2</v>
      </c>
      <c r="W57" s="46"/>
      <c r="Y57" s="46"/>
    </row>
    <row r="58" spans="1:25" x14ac:dyDescent="0.3">
      <c r="A58" s="3" t="s">
        <v>92</v>
      </c>
      <c r="B58" s="16" t="s">
        <v>21</v>
      </c>
      <c r="C58" s="5">
        <v>210</v>
      </c>
      <c r="D58" s="5">
        <v>255</v>
      </c>
      <c r="E58" s="10">
        <f t="shared" si="16"/>
        <v>1.2749999999999999</v>
      </c>
      <c r="F58" s="5"/>
      <c r="G58" s="10"/>
      <c r="H58" s="5"/>
      <c r="I58" s="10"/>
      <c r="J58" s="4" t="s">
        <v>118</v>
      </c>
      <c r="K58" s="45">
        <f>ROUNDUP(C58/1000,2)</f>
        <v>0.21</v>
      </c>
      <c r="L58" s="45">
        <f t="shared" si="1"/>
        <v>0.26</v>
      </c>
      <c r="M58" s="45"/>
      <c r="N58" s="45"/>
      <c r="O58" s="33">
        <f t="shared" si="2"/>
        <v>2.3099999999999999E-2</v>
      </c>
      <c r="P58" s="47">
        <f t="shared" si="3"/>
        <v>2.1250000000000002E-2</v>
      </c>
      <c r="Q58">
        <f t="shared" si="4"/>
        <v>10000</v>
      </c>
      <c r="R58">
        <f t="shared" si="5"/>
        <v>5.45E-2</v>
      </c>
      <c r="S58" s="19">
        <f t="shared" si="6"/>
        <v>0.31</v>
      </c>
      <c r="T58" s="50">
        <f t="shared" si="7"/>
        <v>1.6</v>
      </c>
      <c r="U58" s="52">
        <f t="shared" si="8"/>
        <v>0.36</v>
      </c>
      <c r="V58">
        <f t="shared" si="9"/>
        <v>1.9000000000000001</v>
      </c>
      <c r="W58" s="46"/>
      <c r="Y58" s="46"/>
    </row>
    <row r="59" spans="1:25" x14ac:dyDescent="0.3">
      <c r="A59" s="3" t="s">
        <v>92</v>
      </c>
      <c r="B59" s="16" t="s">
        <v>23</v>
      </c>
      <c r="C59" s="5">
        <v>210</v>
      </c>
      <c r="D59" s="5">
        <v>285</v>
      </c>
      <c r="E59" s="10">
        <f t="shared" si="16"/>
        <v>1.4249999999999998</v>
      </c>
      <c r="F59" s="5">
        <v>305</v>
      </c>
      <c r="G59" s="10">
        <f>SUM(F59/1000)*5</f>
        <v>1.5249999999999999</v>
      </c>
      <c r="H59" s="5"/>
      <c r="I59" s="10"/>
      <c r="J59" s="4" t="s">
        <v>127</v>
      </c>
      <c r="K59" s="45">
        <f>ROUNDUP(C59/1000,2)</f>
        <v>0.21</v>
      </c>
      <c r="L59" s="45">
        <f t="shared" si="1"/>
        <v>0.29000000000000004</v>
      </c>
      <c r="M59" s="45">
        <f t="shared" si="11"/>
        <v>0.31</v>
      </c>
      <c r="N59" s="45"/>
      <c r="O59" s="33">
        <f t="shared" si="2"/>
        <v>2.3099999999999999E-2</v>
      </c>
      <c r="P59" s="47">
        <f t="shared" si="3"/>
        <v>2.1250000000000002E-2</v>
      </c>
      <c r="Q59">
        <f t="shared" si="4"/>
        <v>10000</v>
      </c>
      <c r="R59">
        <f t="shared" si="5"/>
        <v>5.45E-2</v>
      </c>
      <c r="S59" s="19">
        <f t="shared" si="6"/>
        <v>0.31</v>
      </c>
      <c r="T59" s="50">
        <f t="shared" si="7"/>
        <v>1.6</v>
      </c>
      <c r="U59" s="52">
        <f t="shared" si="8"/>
        <v>0.39</v>
      </c>
      <c r="V59">
        <f t="shared" si="9"/>
        <v>2</v>
      </c>
      <c r="W59" s="46">
        <f t="shared" si="12"/>
        <v>0.41000000000000003</v>
      </c>
      <c r="X59">
        <f t="shared" si="13"/>
        <v>2.0999999999999996</v>
      </c>
      <c r="Y59" s="46"/>
    </row>
    <row r="60" spans="1:25" x14ac:dyDescent="0.3">
      <c r="A60" s="3" t="s">
        <v>92</v>
      </c>
      <c r="B60" s="16" t="s">
        <v>24</v>
      </c>
      <c r="C60" s="5">
        <v>230</v>
      </c>
      <c r="D60" s="5">
        <v>275</v>
      </c>
      <c r="E60" s="10">
        <f t="shared" si="16"/>
        <v>1.375</v>
      </c>
      <c r="F60" s="5"/>
      <c r="G60" s="10"/>
      <c r="H60" s="5"/>
      <c r="I60" s="10"/>
      <c r="J60" s="4" t="s">
        <v>129</v>
      </c>
      <c r="K60" s="45">
        <f>ROUNDUP(C60/1000,2)</f>
        <v>0.23</v>
      </c>
      <c r="L60" s="45">
        <f t="shared" si="1"/>
        <v>0.28000000000000003</v>
      </c>
      <c r="M60" s="45"/>
      <c r="N60" s="45"/>
      <c r="O60" s="33">
        <f t="shared" si="2"/>
        <v>2.53E-2</v>
      </c>
      <c r="P60" s="47">
        <f t="shared" si="3"/>
        <v>2.1250000000000002E-2</v>
      </c>
      <c r="Q60">
        <f t="shared" si="4"/>
        <v>10000</v>
      </c>
      <c r="R60">
        <f t="shared" si="5"/>
        <v>5.45E-2</v>
      </c>
      <c r="S60" s="19">
        <f t="shared" si="6"/>
        <v>0.34</v>
      </c>
      <c r="T60" s="50">
        <f t="shared" si="7"/>
        <v>1.8</v>
      </c>
      <c r="U60" s="52">
        <f t="shared" si="8"/>
        <v>0.39</v>
      </c>
      <c r="V60">
        <f t="shared" si="9"/>
        <v>2</v>
      </c>
      <c r="W60" s="46"/>
      <c r="Y60" s="46"/>
    </row>
    <row r="61" spans="1:25" x14ac:dyDescent="0.3">
      <c r="A61" s="3" t="s">
        <v>92</v>
      </c>
      <c r="B61" s="16" t="s">
        <v>26</v>
      </c>
      <c r="C61" s="5">
        <v>215</v>
      </c>
      <c r="D61" s="5">
        <v>265</v>
      </c>
      <c r="E61" s="10">
        <f t="shared" si="16"/>
        <v>1.3250000000000002</v>
      </c>
      <c r="F61" s="5"/>
      <c r="G61" s="10"/>
      <c r="H61" s="5"/>
      <c r="I61" s="10"/>
      <c r="J61" s="4" t="s">
        <v>118</v>
      </c>
      <c r="K61" s="45">
        <f>ROUNDUP(C61/1000,2)</f>
        <v>0.22</v>
      </c>
      <c r="L61" s="45">
        <f t="shared" si="1"/>
        <v>0.27</v>
      </c>
      <c r="M61" s="45"/>
      <c r="N61" s="45"/>
      <c r="O61" s="33">
        <f t="shared" si="2"/>
        <v>2.4199999999999999E-2</v>
      </c>
      <c r="P61" s="47">
        <f t="shared" si="3"/>
        <v>2.1250000000000002E-2</v>
      </c>
      <c r="Q61">
        <f t="shared" si="4"/>
        <v>10000</v>
      </c>
      <c r="R61">
        <f t="shared" si="5"/>
        <v>5.45E-2</v>
      </c>
      <c r="S61" s="19">
        <f t="shared" si="6"/>
        <v>0.32</v>
      </c>
      <c r="T61" s="50">
        <f t="shared" si="7"/>
        <v>1.7000000000000002</v>
      </c>
      <c r="U61" s="52">
        <f t="shared" si="8"/>
        <v>0.37</v>
      </c>
      <c r="V61">
        <f t="shared" si="9"/>
        <v>1.9000000000000001</v>
      </c>
      <c r="W61" s="46"/>
      <c r="Y61" s="46"/>
    </row>
    <row r="62" spans="1:25" x14ac:dyDescent="0.3">
      <c r="A62" s="3" t="s">
        <v>92</v>
      </c>
      <c r="B62" s="16" t="s">
        <v>27</v>
      </c>
      <c r="C62" s="5">
        <v>225</v>
      </c>
      <c r="D62" s="5"/>
      <c r="E62" s="10"/>
      <c r="F62" s="5"/>
      <c r="G62" s="10"/>
      <c r="H62" s="5"/>
      <c r="I62" s="10"/>
      <c r="J62" s="4" t="s">
        <v>124</v>
      </c>
      <c r="K62" s="45">
        <f>ROUNDUP(C62/1000,2)</f>
        <v>0.23</v>
      </c>
      <c r="L62" s="45"/>
      <c r="M62" s="45"/>
      <c r="N62" s="45"/>
      <c r="O62" s="33">
        <f t="shared" si="2"/>
        <v>2.53E-2</v>
      </c>
      <c r="P62" s="47">
        <f t="shared" si="3"/>
        <v>2.1250000000000002E-2</v>
      </c>
      <c r="Q62">
        <f t="shared" si="4"/>
        <v>10000</v>
      </c>
      <c r="R62">
        <f t="shared" si="5"/>
        <v>5.45E-2</v>
      </c>
      <c r="S62" s="19">
        <f t="shared" si="6"/>
        <v>0.34</v>
      </c>
      <c r="T62" s="50">
        <f t="shared" si="7"/>
        <v>1.8</v>
      </c>
      <c r="U62" s="52"/>
      <c r="W62" s="46"/>
      <c r="Y62" s="46"/>
    </row>
    <row r="63" spans="1:25" x14ac:dyDescent="0.3">
      <c r="A63" s="3" t="s">
        <v>92</v>
      </c>
      <c r="B63" s="16" t="s">
        <v>28</v>
      </c>
      <c r="C63" s="5">
        <v>220</v>
      </c>
      <c r="D63" s="5"/>
      <c r="E63" s="10"/>
      <c r="F63" s="5"/>
      <c r="G63" s="10"/>
      <c r="H63" s="5"/>
      <c r="I63" s="10"/>
      <c r="J63" s="4" t="s">
        <v>124</v>
      </c>
      <c r="K63" s="45">
        <f>ROUNDUP(C63/1000,2)</f>
        <v>0.22</v>
      </c>
      <c r="L63" s="45"/>
      <c r="M63" s="45"/>
      <c r="N63" s="45"/>
      <c r="O63" s="33">
        <f t="shared" si="2"/>
        <v>2.4199999999999999E-2</v>
      </c>
      <c r="P63" s="47">
        <f t="shared" si="3"/>
        <v>2.1250000000000002E-2</v>
      </c>
      <c r="Q63">
        <f t="shared" si="4"/>
        <v>10000</v>
      </c>
      <c r="R63">
        <f t="shared" si="5"/>
        <v>5.45E-2</v>
      </c>
      <c r="S63" s="19">
        <f t="shared" si="6"/>
        <v>0.32</v>
      </c>
      <c r="T63" s="50">
        <f t="shared" si="7"/>
        <v>1.7000000000000002</v>
      </c>
      <c r="U63" s="52"/>
      <c r="W63" s="46"/>
      <c r="Y63" s="46"/>
    </row>
    <row r="64" spans="1:25" x14ac:dyDescent="0.3">
      <c r="A64" s="3" t="s">
        <v>92</v>
      </c>
      <c r="B64" s="16" t="s">
        <v>30</v>
      </c>
      <c r="C64" s="5">
        <v>230</v>
      </c>
      <c r="D64" s="5">
        <v>285</v>
      </c>
      <c r="E64" s="10">
        <f>SUM(D64/1000)*5</f>
        <v>1.4249999999999998</v>
      </c>
      <c r="F64" s="5"/>
      <c r="G64" s="10"/>
      <c r="H64" s="5"/>
      <c r="I64" s="10"/>
      <c r="J64" s="4" t="s">
        <v>118</v>
      </c>
      <c r="K64" s="45">
        <f>ROUNDUP(C64/1000,2)</f>
        <v>0.23</v>
      </c>
      <c r="L64" s="45">
        <f t="shared" si="1"/>
        <v>0.29000000000000004</v>
      </c>
      <c r="M64" s="45"/>
      <c r="N64" s="45"/>
      <c r="O64" s="33">
        <f t="shared" si="2"/>
        <v>2.53E-2</v>
      </c>
      <c r="P64" s="47">
        <f t="shared" si="3"/>
        <v>2.1250000000000002E-2</v>
      </c>
      <c r="Q64">
        <f t="shared" si="4"/>
        <v>10000</v>
      </c>
      <c r="R64">
        <f t="shared" si="5"/>
        <v>5.45E-2</v>
      </c>
      <c r="S64" s="19">
        <f t="shared" si="6"/>
        <v>0.34</v>
      </c>
      <c r="T64" s="50">
        <f t="shared" si="7"/>
        <v>1.8</v>
      </c>
      <c r="U64" s="52">
        <f t="shared" si="8"/>
        <v>0.4</v>
      </c>
      <c r="V64">
        <f t="shared" si="9"/>
        <v>2.1</v>
      </c>
      <c r="W64" s="46"/>
      <c r="Y64" s="46"/>
    </row>
    <row r="65" spans="1:26" x14ac:dyDescent="0.3">
      <c r="A65" s="3" t="s">
        <v>92</v>
      </c>
      <c r="B65" s="16" t="s">
        <v>31</v>
      </c>
      <c r="C65" s="5">
        <v>225</v>
      </c>
      <c r="D65" s="5"/>
      <c r="E65" s="10"/>
      <c r="F65" s="5"/>
      <c r="G65" s="10"/>
      <c r="H65" s="5"/>
      <c r="I65" s="10"/>
      <c r="J65" s="4" t="s">
        <v>124</v>
      </c>
      <c r="K65" s="45">
        <f>ROUNDUP(C65/1000,2)</f>
        <v>0.23</v>
      </c>
      <c r="L65" s="45"/>
      <c r="M65" s="45"/>
      <c r="N65" s="45"/>
      <c r="O65" s="33">
        <f t="shared" si="2"/>
        <v>2.53E-2</v>
      </c>
      <c r="P65" s="47">
        <f t="shared" si="3"/>
        <v>2.1250000000000002E-2</v>
      </c>
      <c r="Q65">
        <f t="shared" si="4"/>
        <v>10000</v>
      </c>
      <c r="R65">
        <f t="shared" si="5"/>
        <v>5.45E-2</v>
      </c>
      <c r="S65" s="19">
        <f t="shared" si="6"/>
        <v>0.34</v>
      </c>
      <c r="T65" s="50">
        <f t="shared" si="7"/>
        <v>1.8</v>
      </c>
      <c r="U65" s="52"/>
      <c r="W65" s="46"/>
      <c r="Y65" s="46"/>
    </row>
    <row r="66" spans="1:26" x14ac:dyDescent="0.3">
      <c r="A66" s="3" t="s">
        <v>93</v>
      </c>
      <c r="B66" s="16" t="s">
        <v>32</v>
      </c>
      <c r="C66" s="5">
        <v>265</v>
      </c>
      <c r="D66" s="5">
        <v>305</v>
      </c>
      <c r="E66" s="10">
        <f>SUM(D66/1000)*5</f>
        <v>1.5249999999999999</v>
      </c>
      <c r="F66" s="5">
        <v>385</v>
      </c>
      <c r="G66" s="10">
        <f>SUM(F66/1000)*5</f>
        <v>1.925</v>
      </c>
      <c r="H66" s="5"/>
      <c r="I66" s="10"/>
      <c r="J66" s="4" t="s">
        <v>130</v>
      </c>
      <c r="K66" s="45">
        <f>ROUNDUP(C66/1000,2)</f>
        <v>0.27</v>
      </c>
      <c r="L66" s="45">
        <f t="shared" si="1"/>
        <v>0.31</v>
      </c>
      <c r="M66" s="45">
        <f t="shared" si="11"/>
        <v>0.39</v>
      </c>
      <c r="N66" s="45"/>
      <c r="O66" s="33">
        <f t="shared" si="2"/>
        <v>2.9700000000000001E-2</v>
      </c>
      <c r="P66" s="47">
        <f t="shared" si="3"/>
        <v>2.1250000000000002E-2</v>
      </c>
      <c r="Q66">
        <f t="shared" si="4"/>
        <v>10000</v>
      </c>
      <c r="R66">
        <f t="shared" si="5"/>
        <v>5.45E-2</v>
      </c>
      <c r="S66" s="19">
        <f t="shared" si="6"/>
        <v>0.38</v>
      </c>
      <c r="T66" s="50">
        <f t="shared" si="7"/>
        <v>2</v>
      </c>
      <c r="U66" s="52">
        <f t="shared" si="8"/>
        <v>0.42</v>
      </c>
      <c r="V66">
        <f t="shared" si="9"/>
        <v>2.2000000000000002</v>
      </c>
      <c r="W66" s="46">
        <f t="shared" si="12"/>
        <v>0.5</v>
      </c>
      <c r="X66">
        <f t="shared" si="13"/>
        <v>2.5499999999999998</v>
      </c>
      <c r="Y66" s="46"/>
    </row>
    <row r="67" spans="1:26" x14ac:dyDescent="0.3">
      <c r="A67" s="3" t="s">
        <v>93</v>
      </c>
      <c r="B67" s="16" t="s">
        <v>131</v>
      </c>
      <c r="C67" s="5">
        <v>275</v>
      </c>
      <c r="D67" s="5">
        <v>320</v>
      </c>
      <c r="E67" s="10">
        <f>SUM(D67/1000)*5</f>
        <v>1.6</v>
      </c>
      <c r="F67" s="5"/>
      <c r="G67" s="10"/>
      <c r="H67" s="5"/>
      <c r="I67" s="10"/>
      <c r="J67" s="4" t="s">
        <v>130</v>
      </c>
      <c r="K67" s="45">
        <f>ROUNDUP(C67/1000,2)</f>
        <v>0.28000000000000003</v>
      </c>
      <c r="L67" s="45">
        <f t="shared" si="1"/>
        <v>0.32</v>
      </c>
      <c r="M67" s="45"/>
      <c r="N67" s="45"/>
      <c r="O67" s="33">
        <f t="shared" si="2"/>
        <v>3.0800000000000004E-2</v>
      </c>
      <c r="P67" s="47">
        <f t="shared" si="3"/>
        <v>2.1250000000000002E-2</v>
      </c>
      <c r="Q67">
        <f t="shared" si="4"/>
        <v>10000</v>
      </c>
      <c r="R67">
        <f t="shared" si="5"/>
        <v>5.45E-2</v>
      </c>
      <c r="S67" s="19">
        <f t="shared" si="6"/>
        <v>0.39</v>
      </c>
      <c r="T67" s="50">
        <f t="shared" si="7"/>
        <v>2</v>
      </c>
      <c r="U67" s="52">
        <f t="shared" si="8"/>
        <v>0.43</v>
      </c>
      <c r="V67">
        <f t="shared" si="9"/>
        <v>2.2000000000000002</v>
      </c>
      <c r="W67" s="46"/>
      <c r="Y67" s="46"/>
    </row>
    <row r="68" spans="1:26" x14ac:dyDescent="0.3">
      <c r="A68" s="3" t="s">
        <v>94</v>
      </c>
      <c r="B68" s="16" t="s">
        <v>33</v>
      </c>
      <c r="C68" s="5">
        <v>260</v>
      </c>
      <c r="D68" s="5"/>
      <c r="E68" s="10"/>
      <c r="F68" s="5"/>
      <c r="G68" s="10"/>
      <c r="H68" s="5"/>
      <c r="I68" s="10"/>
      <c r="J68" s="4" t="s">
        <v>130</v>
      </c>
      <c r="K68" s="45">
        <f>ROUNDUP(C68/1000,2)</f>
        <v>0.26</v>
      </c>
      <c r="L68" s="45"/>
      <c r="M68" s="45"/>
      <c r="N68" s="45"/>
      <c r="O68" s="33">
        <f t="shared" si="2"/>
        <v>2.86E-2</v>
      </c>
      <c r="P68" s="47">
        <f t="shared" si="3"/>
        <v>2.1250000000000002E-2</v>
      </c>
      <c r="Q68">
        <f t="shared" si="4"/>
        <v>10000</v>
      </c>
      <c r="R68">
        <f t="shared" si="5"/>
        <v>5.45E-2</v>
      </c>
      <c r="S68" s="19">
        <f t="shared" si="6"/>
        <v>0.37</v>
      </c>
      <c r="T68" s="50">
        <f t="shared" si="7"/>
        <v>1.9000000000000001</v>
      </c>
      <c r="U68" s="52"/>
      <c r="W68" s="46"/>
      <c r="Y68" s="46"/>
    </row>
    <row r="69" spans="1:26" x14ac:dyDescent="0.3">
      <c r="A69" s="3" t="s">
        <v>95</v>
      </c>
      <c r="B69" s="16" t="s">
        <v>35</v>
      </c>
      <c r="C69" s="5">
        <v>345</v>
      </c>
      <c r="D69" s="5">
        <v>395</v>
      </c>
      <c r="E69" s="10">
        <f t="shared" ref="E69:E102" si="17">SUM(D69/1000)*5</f>
        <v>1.9750000000000001</v>
      </c>
      <c r="F69" s="5">
        <v>445</v>
      </c>
      <c r="G69" s="10">
        <f t="shared" ref="G69:G80" si="18">SUM(F69/1000)*5</f>
        <v>2.2250000000000001</v>
      </c>
      <c r="H69" s="5"/>
      <c r="I69" s="10"/>
      <c r="J69" s="4" t="s">
        <v>119</v>
      </c>
      <c r="K69" s="45">
        <f>ROUNDUP(C69/1000,2)</f>
        <v>0.35000000000000003</v>
      </c>
      <c r="L69" s="45">
        <f t="shared" si="1"/>
        <v>0.4</v>
      </c>
      <c r="M69" s="45">
        <f t="shared" si="11"/>
        <v>0.45</v>
      </c>
      <c r="N69" s="45"/>
      <c r="O69" s="33">
        <f t="shared" si="2"/>
        <v>3.8500000000000006E-2</v>
      </c>
      <c r="P69" s="47">
        <f t="shared" si="3"/>
        <v>2.1250000000000002E-2</v>
      </c>
      <c r="Q69">
        <f t="shared" si="4"/>
        <v>10000</v>
      </c>
      <c r="R69">
        <f t="shared" si="5"/>
        <v>5.45E-2</v>
      </c>
      <c r="S69" s="19">
        <f t="shared" si="6"/>
        <v>0.47000000000000003</v>
      </c>
      <c r="T69" s="50">
        <f t="shared" si="7"/>
        <v>2.4</v>
      </c>
      <c r="U69" s="52">
        <f t="shared" si="8"/>
        <v>0.52</v>
      </c>
      <c r="V69">
        <f t="shared" si="9"/>
        <v>2.7</v>
      </c>
      <c r="W69" s="46">
        <f t="shared" si="12"/>
        <v>0.57000000000000006</v>
      </c>
      <c r="X69">
        <f t="shared" si="13"/>
        <v>2.9099999999999997</v>
      </c>
      <c r="Y69" s="46"/>
    </row>
    <row r="70" spans="1:26" x14ac:dyDescent="0.3">
      <c r="A70" s="3" t="s">
        <v>95</v>
      </c>
      <c r="B70" s="16" t="s">
        <v>36</v>
      </c>
      <c r="C70" s="5">
        <v>345</v>
      </c>
      <c r="D70" s="5">
        <v>445</v>
      </c>
      <c r="E70" s="10">
        <f t="shared" si="17"/>
        <v>2.2250000000000001</v>
      </c>
      <c r="F70" s="5">
        <v>495</v>
      </c>
      <c r="G70" s="10">
        <f t="shared" si="18"/>
        <v>2.4750000000000001</v>
      </c>
      <c r="H70" s="5"/>
      <c r="I70" s="10"/>
      <c r="J70" s="4" t="s">
        <v>124</v>
      </c>
      <c r="K70" s="45">
        <f>ROUNDUP(C70/1000,2)</f>
        <v>0.35000000000000003</v>
      </c>
      <c r="L70" s="45">
        <f t="shared" si="1"/>
        <v>0.45</v>
      </c>
      <c r="M70" s="45">
        <f t="shared" si="11"/>
        <v>0.5</v>
      </c>
      <c r="N70" s="45"/>
      <c r="O70" s="33">
        <f t="shared" si="2"/>
        <v>3.8500000000000006E-2</v>
      </c>
      <c r="P70" s="47">
        <f t="shared" si="3"/>
        <v>2.1250000000000002E-2</v>
      </c>
      <c r="Q70">
        <f t="shared" si="4"/>
        <v>10000</v>
      </c>
      <c r="R70">
        <f t="shared" si="5"/>
        <v>5.45E-2</v>
      </c>
      <c r="S70" s="19">
        <f t="shared" si="6"/>
        <v>0.47000000000000003</v>
      </c>
      <c r="T70" s="50">
        <f t="shared" si="7"/>
        <v>2.4</v>
      </c>
      <c r="U70" s="52">
        <f t="shared" si="8"/>
        <v>0.57000000000000006</v>
      </c>
      <c r="V70">
        <f t="shared" si="9"/>
        <v>3</v>
      </c>
      <c r="W70" s="46">
        <f t="shared" si="12"/>
        <v>0.62</v>
      </c>
      <c r="X70">
        <f t="shared" si="13"/>
        <v>3.17</v>
      </c>
      <c r="Y70" s="46"/>
    </row>
    <row r="71" spans="1:26" x14ac:dyDescent="0.3">
      <c r="A71" s="12" t="s">
        <v>95</v>
      </c>
      <c r="B71" s="16" t="s">
        <v>38</v>
      </c>
      <c r="C71" s="5">
        <v>345</v>
      </c>
      <c r="D71" s="5">
        <v>395</v>
      </c>
      <c r="E71" s="10">
        <f t="shared" si="17"/>
        <v>1.9750000000000001</v>
      </c>
      <c r="F71" s="5">
        <v>445</v>
      </c>
      <c r="G71" s="10">
        <f t="shared" si="18"/>
        <v>2.2250000000000001</v>
      </c>
      <c r="H71" s="5"/>
      <c r="I71" s="10"/>
      <c r="J71" s="4" t="s">
        <v>122</v>
      </c>
      <c r="K71" s="45">
        <f>ROUNDUP(C71/1000,2)</f>
        <v>0.35000000000000003</v>
      </c>
      <c r="L71" s="45">
        <f t="shared" si="1"/>
        <v>0.4</v>
      </c>
      <c r="M71" s="45">
        <f t="shared" si="11"/>
        <v>0.45</v>
      </c>
      <c r="N71" s="45"/>
      <c r="O71" s="33">
        <f t="shared" si="2"/>
        <v>3.8500000000000006E-2</v>
      </c>
      <c r="P71" s="47">
        <f t="shared" si="3"/>
        <v>2.1250000000000002E-2</v>
      </c>
      <c r="Q71">
        <f t="shared" si="4"/>
        <v>10000</v>
      </c>
      <c r="R71">
        <f t="shared" si="5"/>
        <v>5.45E-2</v>
      </c>
      <c r="S71" s="19">
        <f t="shared" si="6"/>
        <v>0.47000000000000003</v>
      </c>
      <c r="T71" s="50">
        <f t="shared" si="7"/>
        <v>2.4</v>
      </c>
      <c r="U71" s="52">
        <f t="shared" si="8"/>
        <v>0.52</v>
      </c>
      <c r="V71">
        <f t="shared" si="9"/>
        <v>2.7</v>
      </c>
      <c r="W71" s="46">
        <f t="shared" si="12"/>
        <v>0.57000000000000006</v>
      </c>
      <c r="X71">
        <f t="shared" si="13"/>
        <v>2.9099999999999997</v>
      </c>
      <c r="Y71" s="46"/>
    </row>
    <row r="72" spans="1:26" x14ac:dyDescent="0.3">
      <c r="A72" s="3" t="s">
        <v>95</v>
      </c>
      <c r="B72" s="16" t="s">
        <v>39</v>
      </c>
      <c r="C72" s="5">
        <v>345</v>
      </c>
      <c r="D72" s="5">
        <v>395</v>
      </c>
      <c r="E72" s="10">
        <f t="shared" si="17"/>
        <v>1.9750000000000001</v>
      </c>
      <c r="F72" s="5">
        <v>445</v>
      </c>
      <c r="G72" s="10">
        <f t="shared" si="18"/>
        <v>2.2250000000000001</v>
      </c>
      <c r="H72" s="5"/>
      <c r="I72" s="10"/>
      <c r="J72" s="4" t="s">
        <v>119</v>
      </c>
      <c r="K72" s="45">
        <f>ROUNDUP(C72/1000,2)</f>
        <v>0.35000000000000003</v>
      </c>
      <c r="L72" s="45">
        <f t="shared" si="1"/>
        <v>0.4</v>
      </c>
      <c r="M72" s="45">
        <f t="shared" si="11"/>
        <v>0.45</v>
      </c>
      <c r="N72" s="45"/>
      <c r="O72" s="33">
        <f t="shared" si="2"/>
        <v>3.8500000000000006E-2</v>
      </c>
      <c r="P72" s="47">
        <f t="shared" si="3"/>
        <v>2.1250000000000002E-2</v>
      </c>
      <c r="Q72">
        <f t="shared" si="4"/>
        <v>10000</v>
      </c>
      <c r="R72">
        <f t="shared" si="5"/>
        <v>5.45E-2</v>
      </c>
      <c r="S72" s="19">
        <f t="shared" si="6"/>
        <v>0.47000000000000003</v>
      </c>
      <c r="T72" s="50">
        <f t="shared" si="7"/>
        <v>2.4</v>
      </c>
      <c r="U72" s="52">
        <f t="shared" si="8"/>
        <v>0.52</v>
      </c>
      <c r="V72">
        <f t="shared" si="9"/>
        <v>2.7</v>
      </c>
      <c r="W72" s="46">
        <f t="shared" si="12"/>
        <v>0.57000000000000006</v>
      </c>
      <c r="X72">
        <f t="shared" si="13"/>
        <v>2.9099999999999997</v>
      </c>
      <c r="Y72" s="46"/>
    </row>
    <row r="73" spans="1:26" x14ac:dyDescent="0.3">
      <c r="A73" s="3" t="s">
        <v>95</v>
      </c>
      <c r="B73" s="16" t="s">
        <v>40</v>
      </c>
      <c r="C73" s="5">
        <v>345</v>
      </c>
      <c r="D73" s="5">
        <v>465</v>
      </c>
      <c r="E73" s="10">
        <f t="shared" si="17"/>
        <v>2.3250000000000002</v>
      </c>
      <c r="F73" s="5">
        <v>495</v>
      </c>
      <c r="G73" s="10">
        <f t="shared" si="18"/>
        <v>2.4750000000000001</v>
      </c>
      <c r="H73" s="5"/>
      <c r="I73" s="10"/>
      <c r="J73" s="4" t="s">
        <v>124</v>
      </c>
      <c r="K73" s="45">
        <f>ROUNDUP(C73/1000,2)</f>
        <v>0.35000000000000003</v>
      </c>
      <c r="L73" s="45">
        <f t="shared" si="1"/>
        <v>0.47000000000000003</v>
      </c>
      <c r="M73" s="45">
        <f t="shared" si="11"/>
        <v>0.5</v>
      </c>
      <c r="N73" s="45"/>
      <c r="O73" s="33">
        <f t="shared" si="2"/>
        <v>3.8500000000000006E-2</v>
      </c>
      <c r="P73" s="47">
        <f t="shared" si="3"/>
        <v>2.1250000000000002E-2</v>
      </c>
      <c r="Q73">
        <f t="shared" si="4"/>
        <v>10000</v>
      </c>
      <c r="R73">
        <f t="shared" si="5"/>
        <v>5.45E-2</v>
      </c>
      <c r="S73" s="19">
        <f t="shared" si="6"/>
        <v>0.47000000000000003</v>
      </c>
      <c r="T73" s="50">
        <f t="shared" si="7"/>
        <v>2.4</v>
      </c>
      <c r="U73" s="52">
        <f t="shared" si="8"/>
        <v>0.59</v>
      </c>
      <c r="V73">
        <f t="shared" si="9"/>
        <v>3.1</v>
      </c>
      <c r="W73" s="46">
        <f t="shared" si="12"/>
        <v>0.62</v>
      </c>
      <c r="X73">
        <f t="shared" si="13"/>
        <v>3.17</v>
      </c>
      <c r="Y73" s="46"/>
    </row>
    <row r="74" spans="1:26" x14ac:dyDescent="0.3">
      <c r="A74" s="3" t="s">
        <v>95</v>
      </c>
      <c r="B74" s="16" t="s">
        <v>41</v>
      </c>
      <c r="C74" s="5">
        <v>350</v>
      </c>
      <c r="D74" s="5">
        <v>475</v>
      </c>
      <c r="E74" s="10">
        <f t="shared" si="17"/>
        <v>2.375</v>
      </c>
      <c r="F74" s="6">
        <v>545</v>
      </c>
      <c r="G74" s="10">
        <f t="shared" si="18"/>
        <v>2.7250000000000001</v>
      </c>
      <c r="H74" s="5"/>
      <c r="I74" s="10"/>
      <c r="J74" s="4" t="s">
        <v>119</v>
      </c>
      <c r="K74" s="45">
        <f>ROUNDUP(C74/1000,2)</f>
        <v>0.35</v>
      </c>
      <c r="L74" s="45">
        <f t="shared" si="1"/>
        <v>0.48</v>
      </c>
      <c r="M74" s="45">
        <f t="shared" si="11"/>
        <v>0.55000000000000004</v>
      </c>
      <c r="N74" s="45"/>
      <c r="O74" s="33">
        <f t="shared" si="2"/>
        <v>3.85E-2</v>
      </c>
      <c r="P74" s="47">
        <f t="shared" si="3"/>
        <v>2.1250000000000002E-2</v>
      </c>
      <c r="Q74">
        <f t="shared" si="4"/>
        <v>10000</v>
      </c>
      <c r="R74">
        <f t="shared" si="5"/>
        <v>5.45E-2</v>
      </c>
      <c r="S74" s="19">
        <f t="shared" si="6"/>
        <v>0.47000000000000003</v>
      </c>
      <c r="T74" s="50">
        <f t="shared" si="7"/>
        <v>2.4</v>
      </c>
      <c r="U74" s="52">
        <f t="shared" si="8"/>
        <v>0.6</v>
      </c>
      <c r="V74">
        <f t="shared" si="9"/>
        <v>3.1</v>
      </c>
      <c r="W74" s="46">
        <f t="shared" si="12"/>
        <v>0.67</v>
      </c>
      <c r="X74">
        <f t="shared" si="13"/>
        <v>3.42</v>
      </c>
      <c r="Y74" s="46"/>
    </row>
    <row r="75" spans="1:26" x14ac:dyDescent="0.3">
      <c r="A75" s="12" t="s">
        <v>95</v>
      </c>
      <c r="B75" s="16" t="s">
        <v>42</v>
      </c>
      <c r="C75" s="5">
        <v>345</v>
      </c>
      <c r="D75" s="5">
        <v>395</v>
      </c>
      <c r="E75" s="10">
        <f t="shared" si="17"/>
        <v>1.9750000000000001</v>
      </c>
      <c r="F75" s="5">
        <v>465</v>
      </c>
      <c r="G75" s="10">
        <f t="shared" si="18"/>
        <v>2.3250000000000002</v>
      </c>
      <c r="H75" s="5"/>
      <c r="I75" s="10"/>
      <c r="J75" s="4" t="s">
        <v>122</v>
      </c>
      <c r="K75" s="45">
        <f>ROUNDUP(C75/1000,2)</f>
        <v>0.35000000000000003</v>
      </c>
      <c r="L75" s="45">
        <f t="shared" si="1"/>
        <v>0.4</v>
      </c>
      <c r="M75" s="45">
        <f t="shared" si="11"/>
        <v>0.47000000000000003</v>
      </c>
      <c r="N75" s="45"/>
      <c r="O75" s="33">
        <f t="shared" si="2"/>
        <v>3.8500000000000006E-2</v>
      </c>
      <c r="P75" s="47">
        <f t="shared" si="3"/>
        <v>2.1250000000000002E-2</v>
      </c>
      <c r="Q75">
        <f t="shared" si="4"/>
        <v>10000</v>
      </c>
      <c r="R75">
        <f t="shared" si="5"/>
        <v>5.45E-2</v>
      </c>
      <c r="S75" s="19">
        <f t="shared" si="6"/>
        <v>0.47000000000000003</v>
      </c>
      <c r="T75" s="50">
        <f t="shared" si="7"/>
        <v>2.4</v>
      </c>
      <c r="U75" s="52">
        <f t="shared" si="8"/>
        <v>0.52</v>
      </c>
      <c r="V75">
        <f t="shared" si="9"/>
        <v>2.7</v>
      </c>
      <c r="W75" s="46">
        <f t="shared" si="12"/>
        <v>0.59</v>
      </c>
      <c r="X75">
        <f t="shared" si="13"/>
        <v>3.01</v>
      </c>
      <c r="Y75" s="46"/>
    </row>
    <row r="76" spans="1:26" x14ac:dyDescent="0.3">
      <c r="A76" s="3" t="s">
        <v>95</v>
      </c>
      <c r="B76" s="16" t="s">
        <v>43</v>
      </c>
      <c r="C76" s="5">
        <v>335</v>
      </c>
      <c r="D76" s="5">
        <v>445</v>
      </c>
      <c r="E76" s="10">
        <f t="shared" si="17"/>
        <v>2.2250000000000001</v>
      </c>
      <c r="F76" s="5">
        <v>495</v>
      </c>
      <c r="G76" s="10">
        <f t="shared" si="18"/>
        <v>2.4750000000000001</v>
      </c>
      <c r="H76" s="5"/>
      <c r="I76" s="10"/>
      <c r="J76" s="4" t="s">
        <v>122</v>
      </c>
      <c r="K76" s="45">
        <f>ROUNDUP(C76/1000,2)</f>
        <v>0.34</v>
      </c>
      <c r="L76" s="45">
        <f t="shared" si="1"/>
        <v>0.45</v>
      </c>
      <c r="M76" s="45">
        <f t="shared" si="11"/>
        <v>0.5</v>
      </c>
      <c r="N76" s="45"/>
      <c r="O76" s="33">
        <f t="shared" si="2"/>
        <v>3.7400000000000003E-2</v>
      </c>
      <c r="P76" s="47">
        <f t="shared" si="3"/>
        <v>2.1250000000000002E-2</v>
      </c>
      <c r="Q76">
        <f t="shared" si="4"/>
        <v>10000</v>
      </c>
      <c r="R76">
        <f t="shared" si="5"/>
        <v>5.45E-2</v>
      </c>
      <c r="S76" s="19">
        <f t="shared" si="6"/>
        <v>0.46</v>
      </c>
      <c r="T76" s="50">
        <f t="shared" si="7"/>
        <v>2.4</v>
      </c>
      <c r="U76" s="52">
        <f t="shared" si="8"/>
        <v>0.57000000000000006</v>
      </c>
      <c r="V76">
        <f t="shared" si="9"/>
        <v>3</v>
      </c>
      <c r="W76" s="46">
        <f t="shared" si="12"/>
        <v>0.62</v>
      </c>
      <c r="X76">
        <f t="shared" si="13"/>
        <v>3.17</v>
      </c>
      <c r="Y76" s="46"/>
    </row>
    <row r="77" spans="1:26" x14ac:dyDescent="0.3">
      <c r="A77" s="12" t="s">
        <v>95</v>
      </c>
      <c r="B77" s="16" t="s">
        <v>44</v>
      </c>
      <c r="C77" s="5">
        <v>345</v>
      </c>
      <c r="D77" s="5">
        <v>435</v>
      </c>
      <c r="E77" s="10">
        <f t="shared" si="17"/>
        <v>2.1749999999999998</v>
      </c>
      <c r="F77" s="5">
        <v>490</v>
      </c>
      <c r="G77" s="10">
        <f t="shared" si="18"/>
        <v>2.4500000000000002</v>
      </c>
      <c r="H77" s="5"/>
      <c r="I77" s="10"/>
      <c r="J77" s="4" t="s">
        <v>129</v>
      </c>
      <c r="K77" s="45">
        <f>ROUNDUP(C77/1000,2)</f>
        <v>0.35000000000000003</v>
      </c>
      <c r="L77" s="45">
        <f t="shared" si="1"/>
        <v>0.44</v>
      </c>
      <c r="M77" s="45">
        <f t="shared" si="11"/>
        <v>0.49</v>
      </c>
      <c r="N77" s="45"/>
      <c r="O77" s="33">
        <f t="shared" si="2"/>
        <v>3.8500000000000006E-2</v>
      </c>
      <c r="P77" s="47">
        <f t="shared" si="3"/>
        <v>2.1250000000000002E-2</v>
      </c>
      <c r="Q77">
        <f t="shared" si="4"/>
        <v>10000</v>
      </c>
      <c r="R77">
        <f t="shared" si="5"/>
        <v>5.45E-2</v>
      </c>
      <c r="S77" s="19">
        <f t="shared" si="6"/>
        <v>0.47000000000000003</v>
      </c>
      <c r="T77" s="50">
        <f t="shared" si="7"/>
        <v>2.4</v>
      </c>
      <c r="U77" s="52">
        <f t="shared" si="8"/>
        <v>0.56000000000000005</v>
      </c>
      <c r="V77">
        <f t="shared" si="9"/>
        <v>2.9</v>
      </c>
      <c r="W77" s="46">
        <f t="shared" si="12"/>
        <v>0.61</v>
      </c>
      <c r="X77">
        <f t="shared" si="13"/>
        <v>3.1199999999999997</v>
      </c>
      <c r="Y77" s="46"/>
    </row>
    <row r="78" spans="1:26" x14ac:dyDescent="0.3">
      <c r="A78" s="3" t="s">
        <v>95</v>
      </c>
      <c r="B78" s="16" t="s">
        <v>45</v>
      </c>
      <c r="C78" s="5">
        <v>345</v>
      </c>
      <c r="D78" s="5">
        <v>425</v>
      </c>
      <c r="E78" s="10">
        <f t="shared" si="17"/>
        <v>2.125</v>
      </c>
      <c r="F78" s="5">
        <v>475</v>
      </c>
      <c r="G78" s="10">
        <f t="shared" si="18"/>
        <v>2.375</v>
      </c>
      <c r="H78" s="5"/>
      <c r="I78" s="10"/>
      <c r="J78" s="4" t="s">
        <v>122</v>
      </c>
      <c r="K78" s="45">
        <f>ROUNDUP(C78/1000,2)</f>
        <v>0.35000000000000003</v>
      </c>
      <c r="L78" s="45">
        <f t="shared" si="1"/>
        <v>0.43</v>
      </c>
      <c r="M78" s="45">
        <f t="shared" si="11"/>
        <v>0.48</v>
      </c>
      <c r="N78" s="45"/>
      <c r="O78" s="33">
        <f t="shared" si="2"/>
        <v>3.8500000000000006E-2</v>
      </c>
      <c r="P78" s="47">
        <f t="shared" si="3"/>
        <v>2.1250000000000002E-2</v>
      </c>
      <c r="Q78">
        <f t="shared" si="4"/>
        <v>10000</v>
      </c>
      <c r="R78">
        <f t="shared" si="5"/>
        <v>5.45E-2</v>
      </c>
      <c r="S78" s="19">
        <f t="shared" si="6"/>
        <v>0.47000000000000003</v>
      </c>
      <c r="T78" s="50">
        <f t="shared" si="7"/>
        <v>2.4</v>
      </c>
      <c r="U78" s="52">
        <f t="shared" si="8"/>
        <v>0.55000000000000004</v>
      </c>
      <c r="V78">
        <f t="shared" si="9"/>
        <v>2.9</v>
      </c>
      <c r="W78" s="46">
        <f t="shared" si="12"/>
        <v>0.6</v>
      </c>
      <c r="X78">
        <f t="shared" si="13"/>
        <v>3.06</v>
      </c>
      <c r="Y78" s="46"/>
    </row>
    <row r="79" spans="1:26" x14ac:dyDescent="0.3">
      <c r="A79" s="3" t="s">
        <v>95</v>
      </c>
      <c r="B79" s="16" t="s">
        <v>47</v>
      </c>
      <c r="C79" s="5">
        <v>445</v>
      </c>
      <c r="D79" s="5">
        <v>545</v>
      </c>
      <c r="E79" s="10">
        <f t="shared" si="17"/>
        <v>2.7250000000000001</v>
      </c>
      <c r="F79" s="5">
        <v>595</v>
      </c>
      <c r="G79" s="10">
        <f t="shared" si="18"/>
        <v>2.9749999999999996</v>
      </c>
      <c r="H79" s="5"/>
      <c r="I79" s="10"/>
      <c r="J79" s="4" t="s">
        <v>124</v>
      </c>
      <c r="K79" s="45">
        <f>ROUNDUP(C79/1000,2)</f>
        <v>0.45</v>
      </c>
      <c r="L79" s="45">
        <f t="shared" ref="L79:L106" si="19">ROUNDUP(D79/1000,2)</f>
        <v>0.55000000000000004</v>
      </c>
      <c r="M79" s="45">
        <f t="shared" ref="M79:M106" si="20">ROUNDUP(F79/1000,2)</f>
        <v>0.6</v>
      </c>
      <c r="N79" s="45"/>
      <c r="O79" s="33">
        <f t="shared" ref="O79:O106" si="21">SUM(K79*$O$11)</f>
        <v>4.9500000000000002E-2</v>
      </c>
      <c r="P79" s="47">
        <f t="shared" ref="P79:P106" si="22">SUM(4.25/200)</f>
        <v>2.1250000000000002E-2</v>
      </c>
      <c r="Q79">
        <f t="shared" ref="Q79:Q106" si="23">SUM(50*200)</f>
        <v>10000</v>
      </c>
      <c r="R79">
        <f t="shared" ref="R79:R106" si="24">SUM(545/Q79)</f>
        <v>5.45E-2</v>
      </c>
      <c r="S79" s="19">
        <f t="shared" ref="S79:S106" si="25">ROUNDUP(K79+O79+P79+R79,2)</f>
        <v>0.57999999999999996</v>
      </c>
      <c r="T79" s="50">
        <f t="shared" ref="T79:T106" si="26">ROUNDUP(S79*5.1,1)</f>
        <v>3</v>
      </c>
      <c r="U79" s="52">
        <f t="shared" ref="U79:U106" si="27">ROUNDUP(L79+O79+P79+R79,2)</f>
        <v>0.68</v>
      </c>
      <c r="V79">
        <f t="shared" ref="V79:V106" si="28">ROUNDUP(U79*5.1,1)</f>
        <v>3.5</v>
      </c>
      <c r="W79" s="46">
        <f t="shared" ref="W79:W106" si="29">ROUNDUP(M79+O79+P79+R79,2)</f>
        <v>0.73</v>
      </c>
      <c r="X79">
        <f t="shared" ref="X79:X106" si="30">ROUNDUP(W79*5.1,2)</f>
        <v>3.73</v>
      </c>
      <c r="Y79" s="46"/>
    </row>
    <row r="80" spans="1:26" x14ac:dyDescent="0.3">
      <c r="A80" s="3" t="s">
        <v>95</v>
      </c>
      <c r="B80" s="16" t="s">
        <v>49</v>
      </c>
      <c r="C80" s="5">
        <v>345</v>
      </c>
      <c r="D80" s="5">
        <v>385</v>
      </c>
      <c r="E80" s="10">
        <f t="shared" si="17"/>
        <v>1.925</v>
      </c>
      <c r="F80" s="5">
        <v>425</v>
      </c>
      <c r="G80" s="10">
        <f t="shared" si="18"/>
        <v>2.125</v>
      </c>
      <c r="H80" s="5">
        <v>445</v>
      </c>
      <c r="I80" s="10">
        <f>SUM(H80/1000)*5</f>
        <v>2.2250000000000001</v>
      </c>
      <c r="J80" s="4" t="s">
        <v>119</v>
      </c>
      <c r="K80" s="45">
        <f>ROUNDUP(C80/1000,2)</f>
        <v>0.35000000000000003</v>
      </c>
      <c r="L80" s="45">
        <f t="shared" si="19"/>
        <v>0.39</v>
      </c>
      <c r="M80" s="45">
        <f t="shared" si="20"/>
        <v>0.43</v>
      </c>
      <c r="N80" s="45">
        <f>ROUNDUP(H80/1000,2)</f>
        <v>0.45</v>
      </c>
      <c r="O80" s="33">
        <f t="shared" si="21"/>
        <v>3.8500000000000006E-2</v>
      </c>
      <c r="P80" s="47">
        <f t="shared" si="22"/>
        <v>2.1250000000000002E-2</v>
      </c>
      <c r="Q80">
        <f t="shared" si="23"/>
        <v>10000</v>
      </c>
      <c r="R80">
        <f t="shared" si="24"/>
        <v>5.45E-2</v>
      </c>
      <c r="S80" s="19">
        <f t="shared" si="25"/>
        <v>0.47000000000000003</v>
      </c>
      <c r="T80" s="50">
        <f t="shared" si="26"/>
        <v>2.4</v>
      </c>
      <c r="U80" s="52">
        <f t="shared" si="27"/>
        <v>0.51</v>
      </c>
      <c r="V80">
        <f t="shared" si="28"/>
        <v>2.7</v>
      </c>
      <c r="W80" s="46">
        <f t="shared" si="29"/>
        <v>0.55000000000000004</v>
      </c>
      <c r="X80">
        <f t="shared" si="30"/>
        <v>2.8099999999999996</v>
      </c>
      <c r="Y80" s="46">
        <f t="shared" ref="Y79:Y106" si="31">ROUNDUP(N80+O80+P80+R80,2)</f>
        <v>0.57000000000000006</v>
      </c>
      <c r="Z80">
        <f t="shared" ref="Z79:Z106" si="32">ROUNDUP(Y80*5.1,2)</f>
        <v>2.9099999999999997</v>
      </c>
    </row>
    <row r="81" spans="1:26" x14ac:dyDescent="0.3">
      <c r="A81" s="3" t="s">
        <v>95</v>
      </c>
      <c r="B81" s="16" t="s">
        <v>52</v>
      </c>
      <c r="C81" s="5">
        <v>350</v>
      </c>
      <c r="D81" s="5">
        <v>435</v>
      </c>
      <c r="E81" s="10">
        <f t="shared" si="17"/>
        <v>2.1749999999999998</v>
      </c>
      <c r="F81" s="5"/>
      <c r="G81" s="10"/>
      <c r="H81" s="5"/>
      <c r="I81" s="10"/>
      <c r="J81" s="4" t="s">
        <v>124</v>
      </c>
      <c r="K81" s="45">
        <f>ROUNDUP(C81/1000,2)</f>
        <v>0.35</v>
      </c>
      <c r="L81" s="45">
        <f t="shared" si="19"/>
        <v>0.44</v>
      </c>
      <c r="M81" s="45"/>
      <c r="N81" s="45"/>
      <c r="O81" s="33">
        <f t="shared" si="21"/>
        <v>3.85E-2</v>
      </c>
      <c r="P81" s="47">
        <f t="shared" si="22"/>
        <v>2.1250000000000002E-2</v>
      </c>
      <c r="Q81">
        <f t="shared" si="23"/>
        <v>10000</v>
      </c>
      <c r="R81">
        <f t="shared" si="24"/>
        <v>5.45E-2</v>
      </c>
      <c r="S81" s="19">
        <f t="shared" si="25"/>
        <v>0.47000000000000003</v>
      </c>
      <c r="T81" s="50">
        <f t="shared" si="26"/>
        <v>2.4</v>
      </c>
      <c r="U81" s="52">
        <f t="shared" si="27"/>
        <v>0.56000000000000005</v>
      </c>
      <c r="V81">
        <f t="shared" si="28"/>
        <v>2.9</v>
      </c>
      <c r="W81" s="46"/>
      <c r="Y81" s="46"/>
    </row>
    <row r="82" spans="1:26" x14ac:dyDescent="0.3">
      <c r="A82" s="3" t="s">
        <v>96</v>
      </c>
      <c r="B82" s="16" t="s">
        <v>54</v>
      </c>
      <c r="C82" s="6">
        <v>495</v>
      </c>
      <c r="D82" s="5">
        <v>595</v>
      </c>
      <c r="E82" s="10">
        <f t="shared" si="17"/>
        <v>2.9749999999999996</v>
      </c>
      <c r="F82" s="5"/>
      <c r="G82" s="10"/>
      <c r="H82" s="5"/>
      <c r="I82" s="10"/>
      <c r="J82" s="4" t="s">
        <v>122</v>
      </c>
      <c r="K82" s="45">
        <f>ROUNDUP(C82/1000,2)</f>
        <v>0.5</v>
      </c>
      <c r="L82" s="45">
        <f t="shared" si="19"/>
        <v>0.6</v>
      </c>
      <c r="M82" s="45"/>
      <c r="N82" s="45"/>
      <c r="O82" s="33">
        <f t="shared" si="21"/>
        <v>5.5E-2</v>
      </c>
      <c r="P82" s="47">
        <f t="shared" si="22"/>
        <v>2.1250000000000002E-2</v>
      </c>
      <c r="Q82">
        <f t="shared" si="23"/>
        <v>10000</v>
      </c>
      <c r="R82">
        <f t="shared" si="24"/>
        <v>5.45E-2</v>
      </c>
      <c r="S82" s="19">
        <f t="shared" si="25"/>
        <v>0.64</v>
      </c>
      <c r="T82" s="50">
        <f t="shared" si="26"/>
        <v>3.3000000000000003</v>
      </c>
      <c r="U82" s="52">
        <f t="shared" si="27"/>
        <v>0.74</v>
      </c>
      <c r="V82">
        <f t="shared" si="28"/>
        <v>3.8000000000000003</v>
      </c>
      <c r="W82" s="46"/>
      <c r="Y82" s="46"/>
    </row>
    <row r="83" spans="1:26" x14ac:dyDescent="0.3">
      <c r="A83" s="3" t="s">
        <v>96</v>
      </c>
      <c r="B83" s="16" t="s">
        <v>55</v>
      </c>
      <c r="C83" s="5">
        <v>495</v>
      </c>
      <c r="D83" s="5">
        <v>595</v>
      </c>
      <c r="E83" s="10">
        <f t="shared" si="17"/>
        <v>2.9749999999999996</v>
      </c>
      <c r="F83" s="5"/>
      <c r="G83" s="10"/>
      <c r="H83" s="5"/>
      <c r="I83" s="10"/>
      <c r="J83" s="4" t="s">
        <v>122</v>
      </c>
      <c r="K83" s="45">
        <f>ROUNDUP(C83/1000,2)</f>
        <v>0.5</v>
      </c>
      <c r="L83" s="45">
        <f t="shared" si="19"/>
        <v>0.6</v>
      </c>
      <c r="M83" s="45"/>
      <c r="N83" s="45"/>
      <c r="O83" s="33">
        <f t="shared" si="21"/>
        <v>5.5E-2</v>
      </c>
      <c r="P83" s="47">
        <f t="shared" si="22"/>
        <v>2.1250000000000002E-2</v>
      </c>
      <c r="Q83">
        <f t="shared" si="23"/>
        <v>10000</v>
      </c>
      <c r="R83">
        <f t="shared" si="24"/>
        <v>5.45E-2</v>
      </c>
      <c r="S83" s="19">
        <f t="shared" si="25"/>
        <v>0.64</v>
      </c>
      <c r="T83" s="50">
        <f t="shared" si="26"/>
        <v>3.3000000000000003</v>
      </c>
      <c r="U83" s="52">
        <f t="shared" si="27"/>
        <v>0.74</v>
      </c>
      <c r="V83">
        <f t="shared" si="28"/>
        <v>3.8000000000000003</v>
      </c>
      <c r="W83" s="46"/>
      <c r="Y83" s="46"/>
    </row>
    <row r="84" spans="1:26" x14ac:dyDescent="0.3">
      <c r="A84" s="3" t="s">
        <v>96</v>
      </c>
      <c r="B84" s="16" t="s">
        <v>56</v>
      </c>
      <c r="C84" s="6">
        <v>495</v>
      </c>
      <c r="D84" s="5">
        <v>595</v>
      </c>
      <c r="E84" s="10">
        <f t="shared" si="17"/>
        <v>2.9749999999999996</v>
      </c>
      <c r="F84" s="5"/>
      <c r="G84" s="10"/>
      <c r="H84" s="5"/>
      <c r="I84" s="10"/>
      <c r="J84" s="4" t="s">
        <v>124</v>
      </c>
      <c r="K84" s="45">
        <f>ROUNDUP(C84/1000,2)</f>
        <v>0.5</v>
      </c>
      <c r="L84" s="45">
        <f t="shared" si="19"/>
        <v>0.6</v>
      </c>
      <c r="M84" s="45"/>
      <c r="N84" s="45"/>
      <c r="O84" s="33">
        <f t="shared" si="21"/>
        <v>5.5E-2</v>
      </c>
      <c r="P84" s="47">
        <f t="shared" si="22"/>
        <v>2.1250000000000002E-2</v>
      </c>
      <c r="Q84">
        <f t="shared" si="23"/>
        <v>10000</v>
      </c>
      <c r="R84">
        <f t="shared" si="24"/>
        <v>5.45E-2</v>
      </c>
      <c r="S84" s="19">
        <f t="shared" si="25"/>
        <v>0.64</v>
      </c>
      <c r="T84" s="50">
        <f t="shared" si="26"/>
        <v>3.3000000000000003</v>
      </c>
      <c r="U84" s="52">
        <f t="shared" si="27"/>
        <v>0.74</v>
      </c>
      <c r="V84">
        <f t="shared" si="28"/>
        <v>3.8000000000000003</v>
      </c>
      <c r="W84" s="46"/>
      <c r="Y84" s="46"/>
    </row>
    <row r="85" spans="1:26" x14ac:dyDescent="0.3">
      <c r="A85" s="3" t="s">
        <v>96</v>
      </c>
      <c r="B85" s="16" t="s">
        <v>57</v>
      </c>
      <c r="C85" s="5">
        <v>495</v>
      </c>
      <c r="D85" s="5">
        <v>595</v>
      </c>
      <c r="E85" s="10">
        <f t="shared" si="17"/>
        <v>2.9749999999999996</v>
      </c>
      <c r="F85" s="5"/>
      <c r="G85" s="10"/>
      <c r="H85" s="5"/>
      <c r="I85" s="10"/>
      <c r="J85" s="4" t="s">
        <v>119</v>
      </c>
      <c r="K85" s="45">
        <f>ROUNDUP(C85/1000,2)</f>
        <v>0.5</v>
      </c>
      <c r="L85" s="45">
        <f t="shared" si="19"/>
        <v>0.6</v>
      </c>
      <c r="M85" s="45"/>
      <c r="N85" s="45"/>
      <c r="O85" s="33">
        <f t="shared" si="21"/>
        <v>5.5E-2</v>
      </c>
      <c r="P85" s="47">
        <f t="shared" si="22"/>
        <v>2.1250000000000002E-2</v>
      </c>
      <c r="Q85">
        <f t="shared" si="23"/>
        <v>10000</v>
      </c>
      <c r="R85">
        <f t="shared" si="24"/>
        <v>5.45E-2</v>
      </c>
      <c r="S85" s="19">
        <f t="shared" si="25"/>
        <v>0.64</v>
      </c>
      <c r="T85" s="50">
        <f t="shared" si="26"/>
        <v>3.3000000000000003</v>
      </c>
      <c r="U85" s="52">
        <f t="shared" si="27"/>
        <v>0.74</v>
      </c>
      <c r="V85">
        <f t="shared" si="28"/>
        <v>3.8000000000000003</v>
      </c>
      <c r="W85" s="46"/>
      <c r="Y85" s="46"/>
    </row>
    <row r="86" spans="1:26" x14ac:dyDescent="0.3">
      <c r="A86" s="12" t="s">
        <v>96</v>
      </c>
      <c r="B86" s="16" t="s">
        <v>60</v>
      </c>
      <c r="C86" s="6">
        <v>495</v>
      </c>
      <c r="D86" s="5">
        <v>595</v>
      </c>
      <c r="E86" s="10">
        <f t="shared" si="17"/>
        <v>2.9749999999999996</v>
      </c>
      <c r="F86" s="6">
        <v>695</v>
      </c>
      <c r="G86" s="10">
        <f>SUM(F86/1000)*5</f>
        <v>3.4749999999999996</v>
      </c>
      <c r="H86" s="5"/>
      <c r="I86" s="10"/>
      <c r="J86" s="4" t="s">
        <v>124</v>
      </c>
      <c r="K86" s="45">
        <f>ROUNDUP(C86/1000,2)</f>
        <v>0.5</v>
      </c>
      <c r="L86" s="45">
        <f t="shared" si="19"/>
        <v>0.6</v>
      </c>
      <c r="M86" s="45">
        <f t="shared" si="20"/>
        <v>0.7</v>
      </c>
      <c r="N86" s="45"/>
      <c r="O86" s="33">
        <f t="shared" si="21"/>
        <v>5.5E-2</v>
      </c>
      <c r="P86" s="47">
        <f t="shared" si="22"/>
        <v>2.1250000000000002E-2</v>
      </c>
      <c r="Q86">
        <f t="shared" si="23"/>
        <v>10000</v>
      </c>
      <c r="R86">
        <f t="shared" si="24"/>
        <v>5.45E-2</v>
      </c>
      <c r="S86" s="19">
        <f t="shared" si="25"/>
        <v>0.64</v>
      </c>
      <c r="T86" s="50">
        <f t="shared" si="26"/>
        <v>3.3000000000000003</v>
      </c>
      <c r="U86" s="52">
        <f t="shared" si="27"/>
        <v>0.74</v>
      </c>
      <c r="V86">
        <f t="shared" si="28"/>
        <v>3.8000000000000003</v>
      </c>
      <c r="W86" s="46">
        <f t="shared" si="29"/>
        <v>0.84</v>
      </c>
      <c r="X86">
        <f t="shared" si="30"/>
        <v>4.29</v>
      </c>
      <c r="Y86" s="46"/>
    </row>
    <row r="87" spans="1:26" x14ac:dyDescent="0.3">
      <c r="A87" s="3" t="s">
        <v>97</v>
      </c>
      <c r="B87" s="16" t="s">
        <v>61</v>
      </c>
      <c r="C87" s="5">
        <v>350</v>
      </c>
      <c r="D87" s="5">
        <v>475</v>
      </c>
      <c r="E87" s="10">
        <f t="shared" si="17"/>
        <v>2.375</v>
      </c>
      <c r="F87" s="5"/>
      <c r="G87" s="10"/>
      <c r="H87" s="5"/>
      <c r="I87" s="10"/>
      <c r="J87" s="4" t="s">
        <v>127</v>
      </c>
      <c r="K87" s="45">
        <f>ROUNDUP(C87/1000,2)</f>
        <v>0.35</v>
      </c>
      <c r="L87" s="45">
        <f t="shared" si="19"/>
        <v>0.48</v>
      </c>
      <c r="M87" s="45"/>
      <c r="N87" s="45"/>
      <c r="O87" s="33">
        <f t="shared" si="21"/>
        <v>3.85E-2</v>
      </c>
      <c r="P87" s="47">
        <f t="shared" si="22"/>
        <v>2.1250000000000002E-2</v>
      </c>
      <c r="Q87">
        <f t="shared" si="23"/>
        <v>10000</v>
      </c>
      <c r="R87">
        <f t="shared" si="24"/>
        <v>5.45E-2</v>
      </c>
      <c r="S87" s="19">
        <f t="shared" si="25"/>
        <v>0.47000000000000003</v>
      </c>
      <c r="T87" s="50">
        <f t="shared" si="26"/>
        <v>2.4</v>
      </c>
      <c r="U87" s="52">
        <f t="shared" si="27"/>
        <v>0.6</v>
      </c>
      <c r="V87">
        <f t="shared" si="28"/>
        <v>3.1</v>
      </c>
      <c r="W87" s="46"/>
      <c r="Y87" s="46"/>
    </row>
    <row r="88" spans="1:26" x14ac:dyDescent="0.3">
      <c r="A88" s="12" t="s">
        <v>97</v>
      </c>
      <c r="B88" s="16" t="s">
        <v>62</v>
      </c>
      <c r="C88" s="5">
        <v>325</v>
      </c>
      <c r="D88" s="5">
        <v>425</v>
      </c>
      <c r="E88" s="10">
        <f t="shared" si="17"/>
        <v>2.125</v>
      </c>
      <c r="F88" s="5">
        <v>455</v>
      </c>
      <c r="G88" s="10">
        <f>SUM(F88/1000)*5</f>
        <v>2.2749999999999999</v>
      </c>
      <c r="H88" s="5"/>
      <c r="I88" s="10"/>
      <c r="J88" s="4" t="s">
        <v>127</v>
      </c>
      <c r="K88" s="45">
        <f>ROUNDUP(C88/1000,2)</f>
        <v>0.33</v>
      </c>
      <c r="L88" s="45">
        <f t="shared" si="19"/>
        <v>0.43</v>
      </c>
      <c r="M88" s="45">
        <f t="shared" si="20"/>
        <v>0.46</v>
      </c>
      <c r="N88" s="45"/>
      <c r="O88" s="33">
        <f t="shared" si="21"/>
        <v>3.6299999999999999E-2</v>
      </c>
      <c r="P88" s="47">
        <f t="shared" si="22"/>
        <v>2.1250000000000002E-2</v>
      </c>
      <c r="Q88">
        <f t="shared" si="23"/>
        <v>10000</v>
      </c>
      <c r="R88">
        <f t="shared" si="24"/>
        <v>5.45E-2</v>
      </c>
      <c r="S88" s="19">
        <f t="shared" si="25"/>
        <v>0.45</v>
      </c>
      <c r="T88" s="50">
        <f t="shared" si="26"/>
        <v>2.3000000000000003</v>
      </c>
      <c r="U88" s="52">
        <f t="shared" si="27"/>
        <v>0.55000000000000004</v>
      </c>
      <c r="V88">
        <f t="shared" si="28"/>
        <v>2.9</v>
      </c>
      <c r="W88" s="46">
        <f t="shared" si="29"/>
        <v>0.57999999999999996</v>
      </c>
      <c r="X88">
        <f t="shared" si="30"/>
        <v>2.96</v>
      </c>
      <c r="Y88" s="46"/>
    </row>
    <row r="89" spans="1:26" x14ac:dyDescent="0.3">
      <c r="A89" s="12" t="s">
        <v>97</v>
      </c>
      <c r="B89" s="16" t="s">
        <v>63</v>
      </c>
      <c r="C89" s="5">
        <v>375</v>
      </c>
      <c r="D89" s="5">
        <v>495</v>
      </c>
      <c r="E89" s="10">
        <f t="shared" si="17"/>
        <v>2.4750000000000001</v>
      </c>
      <c r="F89" s="5">
        <v>555</v>
      </c>
      <c r="G89" s="10">
        <f>SUM(F89/1000)*5</f>
        <v>2.7750000000000004</v>
      </c>
      <c r="H89" s="5"/>
      <c r="I89" s="10"/>
      <c r="J89" s="4" t="s">
        <v>127</v>
      </c>
      <c r="K89" s="45">
        <f>ROUNDUP(C89/1000,2)</f>
        <v>0.38</v>
      </c>
      <c r="L89" s="45">
        <f t="shared" si="19"/>
        <v>0.5</v>
      </c>
      <c r="M89" s="45">
        <f t="shared" si="20"/>
        <v>0.56000000000000005</v>
      </c>
      <c r="N89" s="45"/>
      <c r="O89" s="33">
        <f t="shared" si="21"/>
        <v>4.1800000000000004E-2</v>
      </c>
      <c r="P89" s="47">
        <f t="shared" si="22"/>
        <v>2.1250000000000002E-2</v>
      </c>
      <c r="Q89">
        <f t="shared" si="23"/>
        <v>10000</v>
      </c>
      <c r="R89">
        <f t="shared" si="24"/>
        <v>5.45E-2</v>
      </c>
      <c r="S89" s="19">
        <f t="shared" si="25"/>
        <v>0.5</v>
      </c>
      <c r="T89" s="50">
        <f t="shared" si="26"/>
        <v>2.6</v>
      </c>
      <c r="U89" s="52">
        <f t="shared" si="27"/>
        <v>0.62</v>
      </c>
      <c r="V89">
        <f t="shared" si="28"/>
        <v>3.2</v>
      </c>
      <c r="W89" s="46">
        <f t="shared" si="29"/>
        <v>0.68</v>
      </c>
      <c r="X89">
        <f t="shared" si="30"/>
        <v>3.4699999999999998</v>
      </c>
      <c r="Y89" s="46"/>
    </row>
    <row r="90" spans="1:26" x14ac:dyDescent="0.3">
      <c r="A90" s="3" t="s">
        <v>97</v>
      </c>
      <c r="B90" s="16" t="s">
        <v>64</v>
      </c>
      <c r="C90" s="5">
        <v>360</v>
      </c>
      <c r="D90" s="5">
        <v>475</v>
      </c>
      <c r="E90" s="10">
        <f t="shared" si="17"/>
        <v>2.375</v>
      </c>
      <c r="F90" s="5">
        <v>525</v>
      </c>
      <c r="G90" s="10">
        <f>SUM(F90/1000)*5</f>
        <v>2.625</v>
      </c>
      <c r="H90" s="5"/>
      <c r="I90" s="10"/>
      <c r="J90" s="4" t="s">
        <v>118</v>
      </c>
      <c r="K90" s="45">
        <f>ROUNDUP(C90/1000,2)</f>
        <v>0.36</v>
      </c>
      <c r="L90" s="45">
        <f t="shared" si="19"/>
        <v>0.48</v>
      </c>
      <c r="M90" s="45">
        <f t="shared" si="20"/>
        <v>0.53</v>
      </c>
      <c r="N90" s="45"/>
      <c r="O90" s="33">
        <f t="shared" si="21"/>
        <v>3.9599999999999996E-2</v>
      </c>
      <c r="P90" s="47">
        <f t="shared" si="22"/>
        <v>2.1250000000000002E-2</v>
      </c>
      <c r="Q90">
        <f t="shared" si="23"/>
        <v>10000</v>
      </c>
      <c r="R90">
        <f t="shared" si="24"/>
        <v>5.45E-2</v>
      </c>
      <c r="S90" s="19">
        <f t="shared" si="25"/>
        <v>0.48</v>
      </c>
      <c r="T90" s="50">
        <f t="shared" si="26"/>
        <v>2.5</v>
      </c>
      <c r="U90" s="52">
        <f t="shared" si="27"/>
        <v>0.6</v>
      </c>
      <c r="V90">
        <f t="shared" si="28"/>
        <v>3.1</v>
      </c>
      <c r="W90" s="46">
        <f t="shared" si="29"/>
        <v>0.65</v>
      </c>
      <c r="X90">
        <f t="shared" si="30"/>
        <v>3.32</v>
      </c>
      <c r="Y90" s="46"/>
    </row>
    <row r="91" spans="1:26" x14ac:dyDescent="0.3">
      <c r="A91" s="3" t="s">
        <v>97</v>
      </c>
      <c r="B91" s="16" t="s">
        <v>65</v>
      </c>
      <c r="C91" s="5">
        <v>350</v>
      </c>
      <c r="D91" s="5">
        <v>445</v>
      </c>
      <c r="E91" s="10">
        <f t="shared" si="17"/>
        <v>2.2250000000000001</v>
      </c>
      <c r="F91" s="5"/>
      <c r="G91" s="10"/>
      <c r="H91" s="5"/>
      <c r="I91" s="10"/>
      <c r="J91" s="4" t="s">
        <v>122</v>
      </c>
      <c r="K91" s="45">
        <f>ROUNDUP(C91/1000,2)</f>
        <v>0.35</v>
      </c>
      <c r="L91" s="45">
        <f t="shared" si="19"/>
        <v>0.45</v>
      </c>
      <c r="M91" s="45"/>
      <c r="N91" s="45"/>
      <c r="O91" s="33">
        <f t="shared" si="21"/>
        <v>3.85E-2</v>
      </c>
      <c r="P91" s="47">
        <f t="shared" si="22"/>
        <v>2.1250000000000002E-2</v>
      </c>
      <c r="Q91">
        <f t="shared" si="23"/>
        <v>10000</v>
      </c>
      <c r="R91">
        <f t="shared" si="24"/>
        <v>5.45E-2</v>
      </c>
      <c r="S91" s="19">
        <f t="shared" si="25"/>
        <v>0.47000000000000003</v>
      </c>
      <c r="T91" s="50">
        <f t="shared" si="26"/>
        <v>2.4</v>
      </c>
      <c r="U91" s="52">
        <f t="shared" si="27"/>
        <v>0.57000000000000006</v>
      </c>
      <c r="V91">
        <f t="shared" si="28"/>
        <v>3</v>
      </c>
      <c r="W91" s="46"/>
      <c r="Y91" s="46"/>
    </row>
    <row r="92" spans="1:26" x14ac:dyDescent="0.3">
      <c r="A92" s="3" t="s">
        <v>97</v>
      </c>
      <c r="B92" s="16" t="s">
        <v>67</v>
      </c>
      <c r="C92" s="5">
        <v>375</v>
      </c>
      <c r="D92" s="5">
        <v>475</v>
      </c>
      <c r="E92" s="10">
        <f t="shared" si="17"/>
        <v>2.375</v>
      </c>
      <c r="F92" s="5"/>
      <c r="G92" s="10"/>
      <c r="H92" s="5"/>
      <c r="I92" s="10"/>
      <c r="J92" s="4" t="s">
        <v>124</v>
      </c>
      <c r="K92" s="45">
        <f>ROUNDUP(C92/1000,2)</f>
        <v>0.38</v>
      </c>
      <c r="L92" s="45">
        <f t="shared" si="19"/>
        <v>0.48</v>
      </c>
      <c r="M92" s="45"/>
      <c r="N92" s="45"/>
      <c r="O92" s="33">
        <f t="shared" si="21"/>
        <v>4.1800000000000004E-2</v>
      </c>
      <c r="P92" s="47">
        <f t="shared" si="22"/>
        <v>2.1250000000000002E-2</v>
      </c>
      <c r="Q92">
        <f t="shared" si="23"/>
        <v>10000</v>
      </c>
      <c r="R92">
        <f t="shared" si="24"/>
        <v>5.45E-2</v>
      </c>
      <c r="S92" s="19">
        <f t="shared" si="25"/>
        <v>0.5</v>
      </c>
      <c r="T92" s="50">
        <f t="shared" si="26"/>
        <v>2.6</v>
      </c>
      <c r="U92" s="52">
        <f t="shared" si="27"/>
        <v>0.6</v>
      </c>
      <c r="V92">
        <f t="shared" si="28"/>
        <v>3.1</v>
      </c>
      <c r="W92" s="46"/>
      <c r="Y92" s="46"/>
    </row>
    <row r="93" spans="1:26" x14ac:dyDescent="0.3">
      <c r="A93" s="3" t="s">
        <v>97</v>
      </c>
      <c r="B93" s="16" t="s">
        <v>68</v>
      </c>
      <c r="C93" s="5">
        <v>345</v>
      </c>
      <c r="D93" s="5">
        <v>425</v>
      </c>
      <c r="E93" s="10">
        <f t="shared" si="17"/>
        <v>2.125</v>
      </c>
      <c r="F93" s="5">
        <v>450</v>
      </c>
      <c r="G93" s="10">
        <f t="shared" ref="G93:G102" si="33">SUM(F93/1000)*5</f>
        <v>2.25</v>
      </c>
      <c r="H93" s="5">
        <v>495</v>
      </c>
      <c r="I93" s="10">
        <f>SUM(H93/1000)*5</f>
        <v>2.4750000000000001</v>
      </c>
      <c r="J93" s="4" t="s">
        <v>122</v>
      </c>
      <c r="K93" s="45">
        <f>ROUNDUP(C93/1000,2)</f>
        <v>0.35000000000000003</v>
      </c>
      <c r="L93" s="45">
        <f t="shared" si="19"/>
        <v>0.43</v>
      </c>
      <c r="M93" s="45">
        <f t="shared" si="20"/>
        <v>0.45</v>
      </c>
      <c r="N93" s="45">
        <f>ROUNDUP(H93/1000,2)</f>
        <v>0.5</v>
      </c>
      <c r="O93" s="33">
        <f t="shared" si="21"/>
        <v>3.8500000000000006E-2</v>
      </c>
      <c r="P93" s="47">
        <f t="shared" si="22"/>
        <v>2.1250000000000002E-2</v>
      </c>
      <c r="Q93">
        <f t="shared" si="23"/>
        <v>10000</v>
      </c>
      <c r="R93">
        <f t="shared" si="24"/>
        <v>5.45E-2</v>
      </c>
      <c r="S93" s="19">
        <f t="shared" si="25"/>
        <v>0.47000000000000003</v>
      </c>
      <c r="T93" s="50">
        <f t="shared" si="26"/>
        <v>2.4</v>
      </c>
      <c r="U93" s="52">
        <f t="shared" si="27"/>
        <v>0.55000000000000004</v>
      </c>
      <c r="V93">
        <f t="shared" si="28"/>
        <v>2.9</v>
      </c>
      <c r="W93" s="46">
        <f t="shared" si="29"/>
        <v>0.57000000000000006</v>
      </c>
      <c r="X93">
        <f t="shared" si="30"/>
        <v>2.9099999999999997</v>
      </c>
      <c r="Y93" s="46">
        <f t="shared" si="31"/>
        <v>0.62</v>
      </c>
      <c r="Z93">
        <f t="shared" si="32"/>
        <v>3.17</v>
      </c>
    </row>
    <row r="94" spans="1:26" x14ac:dyDescent="0.3">
      <c r="A94" s="3" t="s">
        <v>97</v>
      </c>
      <c r="B94" s="16" t="s">
        <v>69</v>
      </c>
      <c r="C94" s="5">
        <v>365</v>
      </c>
      <c r="D94" s="5">
        <v>475</v>
      </c>
      <c r="E94" s="10">
        <f t="shared" si="17"/>
        <v>2.375</v>
      </c>
      <c r="F94" s="5">
        <v>525</v>
      </c>
      <c r="G94" s="10">
        <f t="shared" si="33"/>
        <v>2.625</v>
      </c>
      <c r="H94" s="5"/>
      <c r="I94" s="10"/>
      <c r="J94" s="4" t="s">
        <v>124</v>
      </c>
      <c r="K94" s="45">
        <f>ROUNDUP(C94/1000,2)</f>
        <v>0.37</v>
      </c>
      <c r="L94" s="45">
        <f t="shared" si="19"/>
        <v>0.48</v>
      </c>
      <c r="M94" s="45">
        <f t="shared" si="20"/>
        <v>0.53</v>
      </c>
      <c r="N94" s="45"/>
      <c r="O94" s="33">
        <f t="shared" si="21"/>
        <v>4.07E-2</v>
      </c>
      <c r="P94" s="47">
        <f t="shared" si="22"/>
        <v>2.1250000000000002E-2</v>
      </c>
      <c r="Q94">
        <f t="shared" si="23"/>
        <v>10000</v>
      </c>
      <c r="R94">
        <f t="shared" si="24"/>
        <v>5.45E-2</v>
      </c>
      <c r="S94" s="19">
        <f t="shared" si="25"/>
        <v>0.49</v>
      </c>
      <c r="T94" s="50">
        <f t="shared" si="26"/>
        <v>2.5</v>
      </c>
      <c r="U94" s="52">
        <f t="shared" si="27"/>
        <v>0.6</v>
      </c>
      <c r="V94">
        <f t="shared" si="28"/>
        <v>3.1</v>
      </c>
      <c r="W94" s="46">
        <f t="shared" si="29"/>
        <v>0.65</v>
      </c>
      <c r="X94">
        <f t="shared" si="30"/>
        <v>3.32</v>
      </c>
      <c r="Y94" s="46"/>
    </row>
    <row r="95" spans="1:26" x14ac:dyDescent="0.3">
      <c r="A95" s="3" t="s">
        <v>97</v>
      </c>
      <c r="B95" s="16" t="s">
        <v>70</v>
      </c>
      <c r="C95" s="5">
        <v>395</v>
      </c>
      <c r="D95" s="5">
        <v>475</v>
      </c>
      <c r="E95" s="10">
        <f t="shared" si="17"/>
        <v>2.375</v>
      </c>
      <c r="F95" s="5">
        <v>550</v>
      </c>
      <c r="G95" s="10">
        <f t="shared" si="33"/>
        <v>2.75</v>
      </c>
      <c r="H95" s="5"/>
      <c r="I95" s="10"/>
      <c r="J95" s="4" t="s">
        <v>123</v>
      </c>
      <c r="K95" s="45">
        <f>ROUNDUP(C95/1000,2)</f>
        <v>0.4</v>
      </c>
      <c r="L95" s="45">
        <f t="shared" si="19"/>
        <v>0.48</v>
      </c>
      <c r="M95" s="45">
        <f t="shared" si="20"/>
        <v>0.55000000000000004</v>
      </c>
      <c r="N95" s="45"/>
      <c r="O95" s="33">
        <f t="shared" si="21"/>
        <v>4.4000000000000004E-2</v>
      </c>
      <c r="P95" s="47">
        <f t="shared" si="22"/>
        <v>2.1250000000000002E-2</v>
      </c>
      <c r="Q95">
        <f t="shared" si="23"/>
        <v>10000</v>
      </c>
      <c r="R95">
        <f t="shared" si="24"/>
        <v>5.45E-2</v>
      </c>
      <c r="S95" s="19">
        <f t="shared" si="25"/>
        <v>0.52</v>
      </c>
      <c r="T95" s="50">
        <f t="shared" si="26"/>
        <v>2.7</v>
      </c>
      <c r="U95" s="52">
        <f t="shared" si="27"/>
        <v>0.6</v>
      </c>
      <c r="V95">
        <f t="shared" si="28"/>
        <v>3.1</v>
      </c>
      <c r="W95" s="46">
        <f t="shared" si="29"/>
        <v>0.67</v>
      </c>
      <c r="X95">
        <f t="shared" si="30"/>
        <v>3.42</v>
      </c>
      <c r="Y95" s="46"/>
    </row>
    <row r="96" spans="1:26" x14ac:dyDescent="0.3">
      <c r="A96" s="3" t="s">
        <v>97</v>
      </c>
      <c r="B96" s="16" t="s">
        <v>71</v>
      </c>
      <c r="C96" s="5">
        <v>295</v>
      </c>
      <c r="D96" s="5">
        <v>425</v>
      </c>
      <c r="E96" s="10">
        <f t="shared" si="17"/>
        <v>2.125</v>
      </c>
      <c r="F96" s="5">
        <v>550</v>
      </c>
      <c r="G96" s="10">
        <f t="shared" si="33"/>
        <v>2.75</v>
      </c>
      <c r="H96" s="5"/>
      <c r="I96" s="10"/>
      <c r="J96" s="4" t="s">
        <v>127</v>
      </c>
      <c r="K96" s="45">
        <f>ROUNDUP(C96/1000,2)</f>
        <v>0.3</v>
      </c>
      <c r="L96" s="45">
        <f t="shared" si="19"/>
        <v>0.43</v>
      </c>
      <c r="M96" s="45">
        <f t="shared" si="20"/>
        <v>0.55000000000000004</v>
      </c>
      <c r="N96" s="45"/>
      <c r="O96" s="33">
        <f t="shared" si="21"/>
        <v>3.3000000000000002E-2</v>
      </c>
      <c r="P96" s="47">
        <f t="shared" si="22"/>
        <v>2.1250000000000002E-2</v>
      </c>
      <c r="Q96">
        <f t="shared" si="23"/>
        <v>10000</v>
      </c>
      <c r="R96">
        <f t="shared" si="24"/>
        <v>5.45E-2</v>
      </c>
      <c r="S96" s="19">
        <f t="shared" si="25"/>
        <v>0.41000000000000003</v>
      </c>
      <c r="T96" s="50">
        <f t="shared" si="26"/>
        <v>2.1</v>
      </c>
      <c r="U96" s="52">
        <f t="shared" si="27"/>
        <v>0.54</v>
      </c>
      <c r="V96">
        <f t="shared" si="28"/>
        <v>2.8000000000000003</v>
      </c>
      <c r="W96" s="46">
        <f t="shared" si="29"/>
        <v>0.66</v>
      </c>
      <c r="X96">
        <f t="shared" si="30"/>
        <v>3.3699999999999997</v>
      </c>
      <c r="Y96" s="46"/>
    </row>
    <row r="97" spans="1:26" x14ac:dyDescent="0.3">
      <c r="A97" s="3" t="s">
        <v>97</v>
      </c>
      <c r="B97" s="16" t="s">
        <v>73</v>
      </c>
      <c r="C97" s="5">
        <v>395</v>
      </c>
      <c r="D97" s="5">
        <v>495</v>
      </c>
      <c r="E97" s="10">
        <f t="shared" si="17"/>
        <v>2.4750000000000001</v>
      </c>
      <c r="F97" s="5">
        <v>555</v>
      </c>
      <c r="G97" s="10">
        <f t="shared" si="33"/>
        <v>2.7750000000000004</v>
      </c>
      <c r="H97" s="5"/>
      <c r="I97" s="10"/>
      <c r="J97" s="4" t="s">
        <v>119</v>
      </c>
      <c r="K97" s="45">
        <f>ROUNDUP(C97/1000,2)</f>
        <v>0.4</v>
      </c>
      <c r="L97" s="45">
        <f t="shared" si="19"/>
        <v>0.5</v>
      </c>
      <c r="M97" s="45">
        <f t="shared" si="20"/>
        <v>0.56000000000000005</v>
      </c>
      <c r="N97" s="45"/>
      <c r="O97" s="33">
        <f t="shared" si="21"/>
        <v>4.4000000000000004E-2</v>
      </c>
      <c r="P97" s="47">
        <f t="shared" si="22"/>
        <v>2.1250000000000002E-2</v>
      </c>
      <c r="Q97">
        <f t="shared" si="23"/>
        <v>10000</v>
      </c>
      <c r="R97">
        <f t="shared" si="24"/>
        <v>5.45E-2</v>
      </c>
      <c r="S97" s="19">
        <f t="shared" si="25"/>
        <v>0.52</v>
      </c>
      <c r="T97" s="50">
        <f t="shared" si="26"/>
        <v>2.7</v>
      </c>
      <c r="U97" s="52">
        <f t="shared" si="27"/>
        <v>0.62</v>
      </c>
      <c r="V97">
        <f t="shared" si="28"/>
        <v>3.2</v>
      </c>
      <c r="W97" s="46">
        <f t="shared" si="29"/>
        <v>0.68</v>
      </c>
      <c r="X97">
        <f t="shared" si="30"/>
        <v>3.4699999999999998</v>
      </c>
      <c r="Y97" s="46"/>
    </row>
    <row r="98" spans="1:26" x14ac:dyDescent="0.3">
      <c r="A98" s="12" t="s">
        <v>97</v>
      </c>
      <c r="B98" s="16" t="s">
        <v>74</v>
      </c>
      <c r="C98" s="5">
        <v>350</v>
      </c>
      <c r="D98" s="5">
        <v>445</v>
      </c>
      <c r="E98" s="10">
        <f t="shared" si="17"/>
        <v>2.2250000000000001</v>
      </c>
      <c r="F98" s="5">
        <v>495</v>
      </c>
      <c r="G98" s="10">
        <f t="shared" si="33"/>
        <v>2.4750000000000001</v>
      </c>
      <c r="H98" s="5"/>
      <c r="I98" s="10"/>
      <c r="J98" s="4" t="s">
        <v>119</v>
      </c>
      <c r="K98" s="45">
        <f>ROUNDUP(C98/1000,2)</f>
        <v>0.35</v>
      </c>
      <c r="L98" s="45">
        <f t="shared" si="19"/>
        <v>0.45</v>
      </c>
      <c r="M98" s="45">
        <f t="shared" si="20"/>
        <v>0.5</v>
      </c>
      <c r="N98" s="45"/>
      <c r="O98" s="33">
        <f t="shared" si="21"/>
        <v>3.85E-2</v>
      </c>
      <c r="P98" s="47">
        <f t="shared" si="22"/>
        <v>2.1250000000000002E-2</v>
      </c>
      <c r="Q98">
        <f t="shared" si="23"/>
        <v>10000</v>
      </c>
      <c r="R98">
        <f t="shared" si="24"/>
        <v>5.45E-2</v>
      </c>
      <c r="S98" s="19">
        <f t="shared" si="25"/>
        <v>0.47000000000000003</v>
      </c>
      <c r="T98" s="50">
        <f t="shared" si="26"/>
        <v>2.4</v>
      </c>
      <c r="U98" s="52">
        <f t="shared" si="27"/>
        <v>0.57000000000000006</v>
      </c>
      <c r="V98">
        <f t="shared" si="28"/>
        <v>3</v>
      </c>
      <c r="W98" s="46">
        <f t="shared" si="29"/>
        <v>0.62</v>
      </c>
      <c r="X98">
        <f t="shared" si="30"/>
        <v>3.17</v>
      </c>
      <c r="Y98" s="46"/>
    </row>
    <row r="99" spans="1:26" x14ac:dyDescent="0.3">
      <c r="A99" s="3" t="s">
        <v>97</v>
      </c>
      <c r="B99" s="16" t="s">
        <v>75</v>
      </c>
      <c r="C99" s="6">
        <v>330</v>
      </c>
      <c r="D99" s="5">
        <v>395</v>
      </c>
      <c r="E99" s="10">
        <f t="shared" si="17"/>
        <v>1.9750000000000001</v>
      </c>
      <c r="F99" s="5">
        <v>425</v>
      </c>
      <c r="G99" s="10">
        <f t="shared" si="33"/>
        <v>2.125</v>
      </c>
      <c r="H99" s="5"/>
      <c r="I99" s="10"/>
      <c r="J99" s="4" t="s">
        <v>119</v>
      </c>
      <c r="K99" s="45">
        <f>ROUNDUP(C99/1000,2)</f>
        <v>0.33</v>
      </c>
      <c r="L99" s="45">
        <f t="shared" si="19"/>
        <v>0.4</v>
      </c>
      <c r="M99" s="45">
        <f t="shared" si="20"/>
        <v>0.43</v>
      </c>
      <c r="N99" s="45"/>
      <c r="O99" s="33">
        <f t="shared" si="21"/>
        <v>3.6299999999999999E-2</v>
      </c>
      <c r="P99" s="47">
        <f t="shared" si="22"/>
        <v>2.1250000000000002E-2</v>
      </c>
      <c r="Q99">
        <f t="shared" si="23"/>
        <v>10000</v>
      </c>
      <c r="R99">
        <f t="shared" si="24"/>
        <v>5.45E-2</v>
      </c>
      <c r="S99" s="19">
        <f t="shared" si="25"/>
        <v>0.45</v>
      </c>
      <c r="T99" s="50">
        <f t="shared" si="26"/>
        <v>2.3000000000000003</v>
      </c>
      <c r="U99" s="52">
        <f t="shared" si="27"/>
        <v>0.52</v>
      </c>
      <c r="V99">
        <f t="shared" si="28"/>
        <v>2.7</v>
      </c>
      <c r="W99" s="46">
        <f t="shared" si="29"/>
        <v>0.55000000000000004</v>
      </c>
      <c r="X99">
        <f t="shared" si="30"/>
        <v>2.8099999999999996</v>
      </c>
      <c r="Y99" s="46"/>
    </row>
    <row r="100" spans="1:26" x14ac:dyDescent="0.3">
      <c r="A100" s="12" t="s">
        <v>97</v>
      </c>
      <c r="B100" s="16" t="s">
        <v>77</v>
      </c>
      <c r="C100" s="5">
        <v>375</v>
      </c>
      <c r="D100" s="5">
        <v>495</v>
      </c>
      <c r="E100" s="10">
        <f t="shared" si="17"/>
        <v>2.4750000000000001</v>
      </c>
      <c r="F100" s="5">
        <v>545</v>
      </c>
      <c r="G100" s="10">
        <f t="shared" si="33"/>
        <v>2.7250000000000001</v>
      </c>
      <c r="H100" s="5">
        <v>625</v>
      </c>
      <c r="I100" s="10">
        <f>SUM(H100/1000)*5</f>
        <v>3.125</v>
      </c>
      <c r="J100" s="4" t="s">
        <v>127</v>
      </c>
      <c r="K100" s="45">
        <f>ROUNDUP(C100/1000,2)</f>
        <v>0.38</v>
      </c>
      <c r="L100" s="45">
        <f t="shared" si="19"/>
        <v>0.5</v>
      </c>
      <c r="M100" s="45">
        <f t="shared" si="20"/>
        <v>0.55000000000000004</v>
      </c>
      <c r="N100" s="45">
        <f t="shared" ref="N100:N102" si="34">ROUNDUP(H100/1000,2)</f>
        <v>0.63</v>
      </c>
      <c r="O100" s="33">
        <f t="shared" si="21"/>
        <v>4.1800000000000004E-2</v>
      </c>
      <c r="P100" s="47">
        <f t="shared" si="22"/>
        <v>2.1250000000000002E-2</v>
      </c>
      <c r="Q100">
        <f t="shared" si="23"/>
        <v>10000</v>
      </c>
      <c r="R100">
        <f t="shared" si="24"/>
        <v>5.45E-2</v>
      </c>
      <c r="S100" s="19">
        <f t="shared" si="25"/>
        <v>0.5</v>
      </c>
      <c r="T100" s="50">
        <f t="shared" si="26"/>
        <v>2.6</v>
      </c>
      <c r="U100" s="52">
        <f t="shared" si="27"/>
        <v>0.62</v>
      </c>
      <c r="V100">
        <f t="shared" si="28"/>
        <v>3.2</v>
      </c>
      <c r="W100" s="46">
        <f t="shared" si="29"/>
        <v>0.67</v>
      </c>
      <c r="X100">
        <f t="shared" si="30"/>
        <v>3.42</v>
      </c>
      <c r="Y100" s="46">
        <f t="shared" si="31"/>
        <v>0.75</v>
      </c>
      <c r="Z100">
        <f t="shared" si="32"/>
        <v>3.8299999999999996</v>
      </c>
    </row>
    <row r="101" spans="1:26" x14ac:dyDescent="0.3">
      <c r="A101" s="3" t="s">
        <v>97</v>
      </c>
      <c r="B101" s="16" t="s">
        <v>102</v>
      </c>
      <c r="C101" s="5">
        <v>395</v>
      </c>
      <c r="D101" s="5">
        <v>465</v>
      </c>
      <c r="E101" s="10">
        <f t="shared" si="17"/>
        <v>2.3250000000000002</v>
      </c>
      <c r="F101" s="5">
        <v>565</v>
      </c>
      <c r="G101" s="10">
        <f t="shared" si="33"/>
        <v>2.8249999999999997</v>
      </c>
      <c r="H101" s="5"/>
      <c r="I101" s="10"/>
      <c r="J101" s="4" t="s">
        <v>122</v>
      </c>
      <c r="K101" s="45">
        <f>ROUNDUP(C101/1000,2)</f>
        <v>0.4</v>
      </c>
      <c r="L101" s="45">
        <f t="shared" si="19"/>
        <v>0.47000000000000003</v>
      </c>
      <c r="M101" s="45">
        <f t="shared" si="20"/>
        <v>0.57000000000000006</v>
      </c>
      <c r="N101" s="45"/>
      <c r="O101" s="33">
        <f t="shared" si="21"/>
        <v>4.4000000000000004E-2</v>
      </c>
      <c r="P101" s="47">
        <f t="shared" si="22"/>
        <v>2.1250000000000002E-2</v>
      </c>
      <c r="Q101">
        <f t="shared" si="23"/>
        <v>10000</v>
      </c>
      <c r="R101">
        <f t="shared" si="24"/>
        <v>5.45E-2</v>
      </c>
      <c r="S101" s="19">
        <f t="shared" si="25"/>
        <v>0.52</v>
      </c>
      <c r="T101" s="50">
        <f t="shared" si="26"/>
        <v>2.7</v>
      </c>
      <c r="U101" s="52">
        <f t="shared" si="27"/>
        <v>0.59</v>
      </c>
      <c r="V101">
        <f t="shared" si="28"/>
        <v>3.1</v>
      </c>
      <c r="W101" s="46">
        <f t="shared" si="29"/>
        <v>0.69000000000000006</v>
      </c>
      <c r="X101">
        <f t="shared" si="30"/>
        <v>3.5199999999999996</v>
      </c>
      <c r="Y101" s="46"/>
    </row>
    <row r="102" spans="1:26" x14ac:dyDescent="0.3">
      <c r="A102" s="3" t="s">
        <v>97</v>
      </c>
      <c r="B102" s="16" t="s">
        <v>78</v>
      </c>
      <c r="C102" s="5">
        <v>345</v>
      </c>
      <c r="D102" s="5">
        <v>475</v>
      </c>
      <c r="E102" s="10">
        <f t="shared" si="17"/>
        <v>2.375</v>
      </c>
      <c r="F102" s="5">
        <v>565</v>
      </c>
      <c r="G102" s="10">
        <f t="shared" si="33"/>
        <v>2.8249999999999997</v>
      </c>
      <c r="H102" s="5">
        <v>595</v>
      </c>
      <c r="I102" s="10">
        <f>SUM(H102/1000)*5</f>
        <v>2.9749999999999996</v>
      </c>
      <c r="J102" s="4" t="s">
        <v>124</v>
      </c>
      <c r="K102" s="45">
        <f>ROUNDUP(C102/1000,2)</f>
        <v>0.35000000000000003</v>
      </c>
      <c r="L102" s="45">
        <f t="shared" si="19"/>
        <v>0.48</v>
      </c>
      <c r="M102" s="45">
        <f t="shared" si="20"/>
        <v>0.57000000000000006</v>
      </c>
      <c r="N102" s="45">
        <f t="shared" si="34"/>
        <v>0.6</v>
      </c>
      <c r="O102" s="33">
        <f t="shared" si="21"/>
        <v>3.8500000000000006E-2</v>
      </c>
      <c r="P102" s="47">
        <f t="shared" si="22"/>
        <v>2.1250000000000002E-2</v>
      </c>
      <c r="Q102">
        <f t="shared" si="23"/>
        <v>10000</v>
      </c>
      <c r="R102">
        <f t="shared" si="24"/>
        <v>5.45E-2</v>
      </c>
      <c r="S102" s="19">
        <f t="shared" si="25"/>
        <v>0.47000000000000003</v>
      </c>
      <c r="T102" s="50">
        <f t="shared" si="26"/>
        <v>2.4</v>
      </c>
      <c r="U102" s="52">
        <f t="shared" si="27"/>
        <v>0.6</v>
      </c>
      <c r="V102">
        <f t="shared" si="28"/>
        <v>3.1</v>
      </c>
      <c r="W102" s="46">
        <f t="shared" si="29"/>
        <v>0.69000000000000006</v>
      </c>
      <c r="X102">
        <f t="shared" si="30"/>
        <v>3.5199999999999996</v>
      </c>
      <c r="Y102" s="46">
        <f t="shared" si="31"/>
        <v>0.72</v>
      </c>
      <c r="Z102">
        <f t="shared" si="32"/>
        <v>3.6799999999999997</v>
      </c>
    </row>
    <row r="103" spans="1:26" x14ac:dyDescent="0.3">
      <c r="A103" s="12" t="s">
        <v>97</v>
      </c>
      <c r="B103" s="16" t="s">
        <v>139</v>
      </c>
      <c r="C103" s="5">
        <v>315</v>
      </c>
      <c r="D103" s="5"/>
      <c r="E103" s="10"/>
      <c r="F103" s="5"/>
      <c r="G103" s="10"/>
      <c r="H103" s="5"/>
      <c r="I103" s="10"/>
      <c r="J103" s="4" t="s">
        <v>127</v>
      </c>
      <c r="K103" s="45">
        <f>ROUNDUP(C103/1000,2)</f>
        <v>0.32</v>
      </c>
      <c r="L103" s="45"/>
      <c r="M103" s="45"/>
      <c r="N103" s="45"/>
      <c r="O103" s="33">
        <f t="shared" si="21"/>
        <v>3.5200000000000002E-2</v>
      </c>
      <c r="P103" s="47">
        <f t="shared" si="22"/>
        <v>2.1250000000000002E-2</v>
      </c>
      <c r="Q103">
        <f t="shared" si="23"/>
        <v>10000</v>
      </c>
      <c r="R103">
        <f t="shared" si="24"/>
        <v>5.45E-2</v>
      </c>
      <c r="S103" s="19">
        <f t="shared" si="25"/>
        <v>0.44</v>
      </c>
      <c r="T103" s="50">
        <f t="shared" si="26"/>
        <v>2.3000000000000003</v>
      </c>
      <c r="U103" s="52"/>
      <c r="W103" s="46"/>
      <c r="Y103" s="46"/>
    </row>
    <row r="104" spans="1:26" x14ac:dyDescent="0.3">
      <c r="A104" s="3" t="s">
        <v>98</v>
      </c>
      <c r="B104" s="16" t="s">
        <v>80</v>
      </c>
      <c r="C104" s="5">
        <v>215</v>
      </c>
      <c r="D104" s="5">
        <v>275</v>
      </c>
      <c r="E104" s="10">
        <f>SUM(D104/1000)*5</f>
        <v>1.375</v>
      </c>
      <c r="F104" s="5"/>
      <c r="G104" s="10"/>
      <c r="H104" s="5"/>
      <c r="I104" s="10"/>
      <c r="J104" s="4" t="s">
        <v>119</v>
      </c>
      <c r="K104" s="45">
        <f>ROUNDUP(C104/1000,2)</f>
        <v>0.22</v>
      </c>
      <c r="L104" s="45">
        <f t="shared" si="19"/>
        <v>0.28000000000000003</v>
      </c>
      <c r="M104" s="45"/>
      <c r="N104" s="45"/>
      <c r="O104" s="33">
        <f t="shared" si="21"/>
        <v>2.4199999999999999E-2</v>
      </c>
      <c r="P104" s="47">
        <f t="shared" si="22"/>
        <v>2.1250000000000002E-2</v>
      </c>
      <c r="Q104">
        <f t="shared" si="23"/>
        <v>10000</v>
      </c>
      <c r="R104">
        <f t="shared" si="24"/>
        <v>5.45E-2</v>
      </c>
      <c r="S104" s="19">
        <f t="shared" si="25"/>
        <v>0.32</v>
      </c>
      <c r="T104" s="50">
        <f t="shared" si="26"/>
        <v>1.7000000000000002</v>
      </c>
      <c r="U104" s="52">
        <f t="shared" si="27"/>
        <v>0.38</v>
      </c>
      <c r="V104">
        <f t="shared" si="28"/>
        <v>2</v>
      </c>
      <c r="W104" s="46"/>
      <c r="Y104" s="46"/>
    </row>
    <row r="105" spans="1:26" x14ac:dyDescent="0.3">
      <c r="A105" s="3" t="s">
        <v>98</v>
      </c>
      <c r="B105" s="16" t="s">
        <v>83</v>
      </c>
      <c r="C105" s="5">
        <v>215</v>
      </c>
      <c r="D105" s="5">
        <v>275</v>
      </c>
      <c r="E105" s="10">
        <f>SUM(D105/1000)*5</f>
        <v>1.375</v>
      </c>
      <c r="F105" s="5"/>
      <c r="G105" s="10"/>
      <c r="H105" s="5"/>
      <c r="I105" s="10"/>
      <c r="J105" s="4" t="s">
        <v>127</v>
      </c>
      <c r="K105" s="45">
        <f>ROUNDUP(C105/1000,2)</f>
        <v>0.22</v>
      </c>
      <c r="L105" s="45">
        <f t="shared" si="19"/>
        <v>0.28000000000000003</v>
      </c>
      <c r="M105" s="45"/>
      <c r="N105" s="45"/>
      <c r="O105" s="33">
        <f t="shared" si="21"/>
        <v>2.4199999999999999E-2</v>
      </c>
      <c r="P105" s="47">
        <f t="shared" si="22"/>
        <v>2.1250000000000002E-2</v>
      </c>
      <c r="Q105">
        <f t="shared" si="23"/>
        <v>10000</v>
      </c>
      <c r="R105">
        <f t="shared" si="24"/>
        <v>5.45E-2</v>
      </c>
      <c r="S105" s="19">
        <f t="shared" si="25"/>
        <v>0.32</v>
      </c>
      <c r="T105" s="50">
        <f t="shared" si="26"/>
        <v>1.7000000000000002</v>
      </c>
      <c r="U105" s="52">
        <f t="shared" si="27"/>
        <v>0.38</v>
      </c>
      <c r="V105">
        <f t="shared" si="28"/>
        <v>2</v>
      </c>
      <c r="W105" s="46"/>
      <c r="Y105" s="46"/>
    </row>
    <row r="106" spans="1:26" x14ac:dyDescent="0.3">
      <c r="A106" s="3" t="s">
        <v>98</v>
      </c>
      <c r="B106" s="16" t="s">
        <v>85</v>
      </c>
      <c r="C106" s="5">
        <v>215</v>
      </c>
      <c r="D106" s="5">
        <v>275</v>
      </c>
      <c r="E106" s="10">
        <f>SUM(D106/1000)*5</f>
        <v>1.375</v>
      </c>
      <c r="F106" s="5"/>
      <c r="G106" s="10"/>
      <c r="H106" s="5"/>
      <c r="I106" s="10"/>
      <c r="J106" s="4" t="s">
        <v>124</v>
      </c>
      <c r="K106" s="45">
        <f>ROUNDUP(C106/1000,2)</f>
        <v>0.22</v>
      </c>
      <c r="L106" s="45">
        <f t="shared" si="19"/>
        <v>0.28000000000000003</v>
      </c>
      <c r="M106" s="45"/>
      <c r="N106" s="45"/>
      <c r="O106" s="33">
        <f t="shared" si="21"/>
        <v>2.4199999999999999E-2</v>
      </c>
      <c r="P106" s="47">
        <f t="shared" si="22"/>
        <v>2.1250000000000002E-2</v>
      </c>
      <c r="Q106">
        <f t="shared" si="23"/>
        <v>10000</v>
      </c>
      <c r="R106">
        <f t="shared" si="24"/>
        <v>5.45E-2</v>
      </c>
      <c r="S106" s="19">
        <f t="shared" si="25"/>
        <v>0.32</v>
      </c>
      <c r="T106" s="50">
        <f t="shared" si="26"/>
        <v>1.7000000000000002</v>
      </c>
      <c r="U106" s="52">
        <f t="shared" si="27"/>
        <v>0.38</v>
      </c>
      <c r="V106">
        <f t="shared" si="28"/>
        <v>2</v>
      </c>
      <c r="W106" s="46"/>
      <c r="Y106" s="46"/>
    </row>
  </sheetData>
  <mergeCells count="11">
    <mergeCell ref="I11:I12"/>
    <mergeCell ref="C9:J9"/>
    <mergeCell ref="A9:B12"/>
    <mergeCell ref="J10:J12"/>
    <mergeCell ref="C11:C12"/>
    <mergeCell ref="D11:D12"/>
    <mergeCell ref="E11:E12"/>
    <mergeCell ref="F11:F12"/>
    <mergeCell ref="G11:G12"/>
    <mergeCell ref="H11:H12"/>
    <mergeCell ref="C1:O8"/>
  </mergeCells>
  <phoneticPr fontId="11" type="noConversion"/>
  <printOptions gridLines="1"/>
  <pageMargins left="0.70866141732283472" right="0.70866141732283472" top="0.74803149606299213" bottom="0.86614173228346458" header="0.31496062992125984" footer="0.23622047244094491"/>
  <pageSetup paperSize="9" orientation="portrait" r:id="rId1"/>
  <headerFooter>
    <oddHeader>&amp;L&amp;"-,Vet en cursief"&amp;16Offerlist Romania Crop 2025NL&amp;RAndijk, 15-05-2025</oddHeader>
    <oddFooter>&amp;L&amp;"-,Vet en cursief"De Jong Lelies Holland BV&amp;CPrices per 1.000, EXW Andijk, Holland
Ex-box, Ex cooling costs.
Payment 25% at ordering, 75% before loading&amp;RPage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Blad1</vt:lpstr>
      <vt:lpstr>Blad1!Afdruktitels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Jan-Willem Mantel</dc:creator>
  <cp:lastModifiedBy>Luminita David</cp:lastModifiedBy>
  <cp:lastPrinted>2024-12-10T13:08:28Z</cp:lastPrinted>
  <dcterms:created xsi:type="dcterms:W3CDTF">2023-07-13T14:02:47Z</dcterms:created>
  <dcterms:modified xsi:type="dcterms:W3CDTF">2025-08-04T09:25:01Z</dcterms:modified>
</cp:coreProperties>
</file>